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heckCompatibility="1" defaultThemeVersion="124226"/>
  <mc:AlternateContent xmlns:mc="http://schemas.openxmlformats.org/markup-compatibility/2006">
    <mc:Choice Requires="x15">
      <x15ac:absPath xmlns:x15ac="http://schemas.microsoft.com/office/spreadsheetml/2010/11/ac" url="C:\Users\PC1\Documents\▲2023谷口ＰＣ入れ替え　デスクトップデータ移動\●斡旋関係\ＨＰ用注文書（インボイス）\Ｒ６年３月\"/>
    </mc:Choice>
  </mc:AlternateContent>
  <xr:revisionPtr revIDLastSave="0" documentId="13_ncr:1_{DEE4A13E-C1CB-41D3-A39B-4C77BC686005}" xr6:coauthVersionLast="47" xr6:coauthVersionMax="47" xr10:uidLastSave="{00000000-0000-0000-0000-000000000000}"/>
  <bookViews>
    <workbookView xWindow="-120" yWindow="-120" windowWidth="29040" windowHeight="15720" activeTab="1" xr2:uid="{00000000-000D-0000-FFFF-FFFF00000000}"/>
  </bookViews>
  <sheets>
    <sheet name="台帳" sheetId="1" r:id="rId1"/>
    <sheet name="注文書（非会員用）" sheetId="18" r:id="rId2"/>
    <sheet name="Sheet1" sheetId="17" r:id="rId3"/>
  </sheets>
  <definedNames>
    <definedName name="_xlnm._FilterDatabase" localSheetId="0" hidden="1">台帳!$A$3:$CS$253</definedName>
    <definedName name="_xlnm._FilterDatabase" localSheetId="1" hidden="1">'注文書（非会員用）'!$A$18:$CL$41</definedName>
    <definedName name="_xlnm.Print_Area" localSheetId="0">台帳!$A$1:$F$263</definedName>
    <definedName name="_xlnm.Print_Area" localSheetId="1">'注文書（非会員用）'!$B$1:$G$41</definedName>
    <definedName name="_xlnm.Print_Titles" localSheetId="0">台帳!$3:$3</definedName>
    <definedName name="_xlnm.Print_Titles" localSheetId="1">'注文書（非会員用）'!$4:$18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8" l="1"/>
  <c r="D21" i="18"/>
  <c r="D22" i="18"/>
  <c r="D23" i="18"/>
  <c r="D24" i="18"/>
  <c r="D25" i="18"/>
  <c r="D26" i="18"/>
  <c r="D27" i="18"/>
  <c r="D28" i="18"/>
  <c r="D29" i="18"/>
  <c r="D30" i="18"/>
  <c r="D31" i="18"/>
  <c r="D32" i="18"/>
  <c r="D33" i="18"/>
  <c r="D34" i="18"/>
  <c r="D35" i="18"/>
  <c r="D36" i="18"/>
  <c r="D37" i="18"/>
  <c r="D38" i="18"/>
  <c r="C20" i="18"/>
  <c r="C21" i="18"/>
  <c r="C22" i="18"/>
  <c r="C23" i="18"/>
  <c r="C24" i="18"/>
  <c r="C25" i="18"/>
  <c r="C26" i="18"/>
  <c r="C27" i="18"/>
  <c r="C28" i="18"/>
  <c r="C29" i="18"/>
  <c r="C30" i="18"/>
  <c r="C31" i="18"/>
  <c r="C32" i="18"/>
  <c r="C33" i="18"/>
  <c r="C34" i="18"/>
  <c r="C35" i="18"/>
  <c r="C36" i="18"/>
  <c r="C37" i="18"/>
  <c r="C38" i="18"/>
  <c r="D19" i="18"/>
  <c r="C19" i="18"/>
  <c r="G39" i="18"/>
  <c r="C39" i="18"/>
  <c r="F38" i="18"/>
  <c r="F37" i="18"/>
  <c r="F36" i="18"/>
  <c r="F35" i="18"/>
  <c r="F34" i="18"/>
  <c r="F33" i="18"/>
  <c r="F32" i="18"/>
  <c r="F31" i="18"/>
  <c r="F30" i="18"/>
  <c r="F29" i="18"/>
  <c r="F28" i="18"/>
  <c r="F27" i="18"/>
  <c r="F26" i="18"/>
  <c r="F25" i="18"/>
  <c r="F24" i="18"/>
  <c r="F23" i="18"/>
  <c r="F22" i="18"/>
  <c r="F21" i="18"/>
  <c r="F20" i="18"/>
  <c r="F19" i="18"/>
  <c r="F39" i="18" l="1"/>
  <c r="F40" i="18" s="1"/>
  <c r="F41" i="18" s="1"/>
  <c r="E16" i="18" s="1"/>
  <c r="G40" i="18"/>
  <c r="G41" i="18" s="1"/>
  <c r="D229" i="1" l="1"/>
  <c r="D217" i="1"/>
  <c r="D218" i="1"/>
  <c r="D219" i="1"/>
  <c r="J153" i="1" l="1"/>
  <c r="I153" i="1"/>
  <c r="D153" i="1" s="1"/>
  <c r="H153" i="1"/>
  <c r="J152" i="1"/>
  <c r="I152" i="1"/>
  <c r="D152" i="1" s="1"/>
  <c r="H152" i="1"/>
  <c r="J151" i="1"/>
  <c r="I151" i="1"/>
  <c r="D151" i="1" s="1"/>
  <c r="H151" i="1"/>
  <c r="J150" i="1"/>
  <c r="I150" i="1"/>
  <c r="D150" i="1" s="1"/>
  <c r="H150" i="1"/>
  <c r="J149" i="1"/>
  <c r="I149" i="1"/>
  <c r="D149" i="1" s="1"/>
  <c r="H149" i="1"/>
  <c r="J148" i="1"/>
  <c r="I148" i="1"/>
  <c r="D148" i="1" s="1"/>
  <c r="H148" i="1"/>
  <c r="J147" i="1"/>
  <c r="I147" i="1"/>
  <c r="D147" i="1" s="1"/>
  <c r="H147" i="1"/>
  <c r="J146" i="1"/>
  <c r="I146" i="1"/>
  <c r="D146" i="1" s="1"/>
  <c r="H146" i="1"/>
  <c r="J145" i="1"/>
  <c r="I145" i="1"/>
  <c r="D145" i="1" s="1"/>
  <c r="H145" i="1"/>
  <c r="J144" i="1"/>
  <c r="I144" i="1"/>
  <c r="D144" i="1" s="1"/>
  <c r="H144" i="1"/>
  <c r="J143" i="1"/>
  <c r="I143" i="1"/>
  <c r="D143" i="1" s="1"/>
  <c r="H143" i="1"/>
  <c r="J142" i="1"/>
  <c r="I142" i="1"/>
  <c r="D142" i="1" s="1"/>
  <c r="H142" i="1"/>
  <c r="J141" i="1"/>
  <c r="I141" i="1"/>
  <c r="D141" i="1" s="1"/>
  <c r="H141" i="1"/>
  <c r="N140" i="1"/>
  <c r="M140" i="1"/>
  <c r="L140" i="1"/>
  <c r="I140" i="1"/>
  <c r="D140" i="1" s="1"/>
  <c r="H140" i="1"/>
  <c r="J124" i="1"/>
  <c r="N124" i="1"/>
  <c r="J123" i="1"/>
  <c r="N123" i="1"/>
  <c r="J210" i="1"/>
  <c r="J205" i="1"/>
  <c r="J204" i="1"/>
  <c r="J203" i="1"/>
  <c r="V165" i="1"/>
  <c r="N165" i="1" s="1"/>
  <c r="J115" i="1"/>
  <c r="J106" i="1"/>
  <c r="I106" i="1"/>
  <c r="D106" i="1" s="1"/>
  <c r="H106" i="1"/>
  <c r="L5" i="1"/>
  <c r="L6" i="1"/>
  <c r="L7" i="1"/>
  <c r="L8" i="1"/>
  <c r="L12" i="1"/>
  <c r="M12" i="1"/>
  <c r="N12" i="1"/>
  <c r="L13" i="1"/>
  <c r="M13" i="1"/>
  <c r="N13" i="1"/>
  <c r="L15" i="1"/>
  <c r="M15" i="1"/>
  <c r="N15" i="1"/>
  <c r="L16" i="1"/>
  <c r="M16" i="1"/>
  <c r="N16" i="1"/>
  <c r="L17" i="1"/>
  <c r="M17" i="1"/>
  <c r="N17" i="1"/>
  <c r="L18" i="1"/>
  <c r="M18" i="1"/>
  <c r="N18" i="1"/>
  <c r="L19" i="1"/>
  <c r="N20" i="1"/>
  <c r="L22" i="1"/>
  <c r="L23" i="1"/>
  <c r="N23" i="1"/>
  <c r="L35" i="1"/>
  <c r="L36" i="1"/>
  <c r="L37" i="1"/>
  <c r="L38" i="1"/>
  <c r="L39" i="1"/>
  <c r="M39" i="1"/>
  <c r="N39" i="1"/>
  <c r="L40" i="1"/>
  <c r="M40" i="1"/>
  <c r="N40" i="1"/>
  <c r="L42" i="1"/>
  <c r="L50" i="1"/>
  <c r="L52" i="1"/>
  <c r="L54" i="1"/>
  <c r="M54" i="1"/>
  <c r="N54" i="1"/>
  <c r="L57" i="1"/>
  <c r="M57" i="1"/>
  <c r="N57" i="1"/>
  <c r="L58" i="1"/>
  <c r="M58" i="1"/>
  <c r="N58" i="1"/>
  <c r="L59" i="1"/>
  <c r="M59" i="1"/>
  <c r="N59" i="1"/>
  <c r="L60" i="1"/>
  <c r="M60" i="1"/>
  <c r="N60" i="1"/>
  <c r="L61" i="1"/>
  <c r="M61" i="1"/>
  <c r="N61" i="1"/>
  <c r="L62" i="1"/>
  <c r="M62" i="1"/>
  <c r="N62" i="1"/>
  <c r="L63" i="1"/>
  <c r="M63" i="1"/>
  <c r="N63" i="1"/>
  <c r="L64" i="1"/>
  <c r="L65" i="1"/>
  <c r="L67" i="1"/>
  <c r="M67" i="1"/>
  <c r="N67" i="1"/>
  <c r="L69" i="1"/>
  <c r="M69" i="1"/>
  <c r="N69" i="1"/>
  <c r="L70" i="1"/>
  <c r="M70" i="1"/>
  <c r="N70" i="1"/>
  <c r="L71" i="1"/>
  <c r="M71" i="1"/>
  <c r="N71" i="1"/>
  <c r="M72" i="1"/>
  <c r="M73" i="1"/>
  <c r="M74" i="1"/>
  <c r="M75" i="1"/>
  <c r="M76" i="1"/>
  <c r="L77" i="1"/>
  <c r="L84" i="1"/>
  <c r="N84" i="1"/>
  <c r="L85" i="1"/>
  <c r="L88" i="1"/>
  <c r="L89" i="1"/>
  <c r="L90" i="1"/>
  <c r="L91" i="1"/>
  <c r="L92" i="1"/>
  <c r="L93" i="1"/>
  <c r="L94" i="1"/>
  <c r="L95" i="1"/>
  <c r="L96" i="1"/>
  <c r="M96" i="1"/>
  <c r="N96" i="1"/>
  <c r="L99" i="1"/>
  <c r="L100" i="1"/>
  <c r="L101" i="1"/>
  <c r="L102" i="1"/>
  <c r="L103" i="1"/>
  <c r="L104" i="1"/>
  <c r="M104" i="1"/>
  <c r="N104" i="1"/>
  <c r="L105" i="1"/>
  <c r="M105" i="1"/>
  <c r="N105" i="1"/>
  <c r="L106" i="1"/>
  <c r="M106" i="1"/>
  <c r="N106" i="1"/>
  <c r="L107" i="1"/>
  <c r="L109" i="1"/>
  <c r="N109" i="1"/>
  <c r="L110" i="1"/>
  <c r="M110" i="1"/>
  <c r="N110" i="1"/>
  <c r="L111" i="1"/>
  <c r="L112" i="1"/>
  <c r="M112" i="1"/>
  <c r="L113" i="1"/>
  <c r="M113" i="1"/>
  <c r="L114" i="1"/>
  <c r="M114" i="1"/>
  <c r="L115" i="1"/>
  <c r="M115" i="1"/>
  <c r="N115" i="1"/>
  <c r="L116" i="1"/>
  <c r="M116" i="1"/>
  <c r="N116" i="1"/>
  <c r="L117" i="1"/>
  <c r="M117" i="1"/>
  <c r="N117" i="1"/>
  <c r="L118" i="1"/>
  <c r="L119" i="1"/>
  <c r="L120" i="1"/>
  <c r="N120" i="1"/>
  <c r="L121" i="1"/>
  <c r="N121" i="1"/>
  <c r="L122" i="1"/>
  <c r="N122" i="1"/>
  <c r="L123" i="1"/>
  <c r="M123" i="1"/>
  <c r="L124" i="1"/>
  <c r="M124" i="1"/>
  <c r="L125" i="1"/>
  <c r="M125" i="1"/>
  <c r="N125" i="1"/>
  <c r="L126" i="1"/>
  <c r="M126" i="1"/>
  <c r="N126" i="1"/>
  <c r="L127" i="1"/>
  <c r="M127" i="1"/>
  <c r="N127" i="1"/>
  <c r="L128" i="1"/>
  <c r="M128" i="1"/>
  <c r="N128" i="1"/>
  <c r="N129" i="1"/>
  <c r="N130" i="1"/>
  <c r="L154" i="1"/>
  <c r="M154" i="1"/>
  <c r="M155" i="1"/>
  <c r="M156" i="1"/>
  <c r="M157" i="1"/>
  <c r="M158" i="1"/>
  <c r="M159" i="1"/>
  <c r="M160" i="1"/>
  <c r="M165" i="1"/>
  <c r="M166" i="1"/>
  <c r="M167" i="1"/>
  <c r="M168" i="1"/>
  <c r="M169" i="1"/>
  <c r="M170" i="1"/>
  <c r="M171" i="1"/>
  <c r="L196" i="1"/>
  <c r="M196" i="1"/>
  <c r="N196" i="1"/>
  <c r="L198" i="1"/>
  <c r="M198" i="1"/>
  <c r="N198" i="1"/>
  <c r="L200" i="1"/>
  <c r="M200" i="1"/>
  <c r="N200" i="1"/>
  <c r="L202" i="1"/>
  <c r="M202" i="1"/>
  <c r="N202" i="1"/>
  <c r="L203" i="1"/>
  <c r="M203" i="1"/>
  <c r="N203" i="1"/>
  <c r="L204" i="1"/>
  <c r="M204" i="1"/>
  <c r="N204" i="1"/>
  <c r="L205" i="1"/>
  <c r="M205" i="1"/>
  <c r="N205" i="1"/>
  <c r="L206" i="1"/>
  <c r="M206" i="1"/>
  <c r="N206" i="1"/>
  <c r="L207" i="1"/>
  <c r="M207" i="1"/>
  <c r="N207" i="1"/>
  <c r="L208" i="1"/>
  <c r="M208" i="1"/>
  <c r="N208" i="1"/>
  <c r="L209" i="1"/>
  <c r="M209" i="1"/>
  <c r="N209" i="1"/>
  <c r="L210" i="1"/>
  <c r="M210" i="1"/>
  <c r="N210" i="1"/>
  <c r="L211" i="1"/>
  <c r="L213" i="1"/>
  <c r="M213" i="1"/>
  <c r="N213" i="1"/>
  <c r="L214" i="1"/>
  <c r="M214" i="1"/>
  <c r="N214" i="1"/>
  <c r="L215" i="1"/>
  <c r="M215" i="1"/>
  <c r="N215" i="1"/>
  <c r="L216" i="1"/>
  <c r="M216" i="1"/>
  <c r="N216" i="1"/>
  <c r="L225" i="1"/>
  <c r="M225" i="1"/>
  <c r="N225" i="1"/>
  <c r="L226" i="1"/>
  <c r="M226" i="1"/>
  <c r="N226" i="1"/>
  <c r="L228" i="1"/>
  <c r="M228" i="1"/>
  <c r="N228" i="1"/>
  <c r="L230" i="1"/>
  <c r="M230" i="1"/>
  <c r="N230" i="1"/>
  <c r="L231" i="1"/>
  <c r="M231" i="1"/>
  <c r="N231" i="1"/>
  <c r="L232" i="1"/>
  <c r="M232" i="1"/>
  <c r="N232" i="1"/>
  <c r="L233" i="1"/>
  <c r="M233" i="1"/>
  <c r="N233" i="1"/>
  <c r="L234" i="1"/>
  <c r="M234" i="1"/>
  <c r="N234" i="1"/>
  <c r="L235" i="1"/>
  <c r="M235" i="1"/>
  <c r="N235" i="1"/>
  <c r="L236" i="1"/>
  <c r="M236" i="1"/>
  <c r="N236" i="1"/>
  <c r="L237" i="1"/>
  <c r="M237" i="1"/>
  <c r="N237" i="1"/>
  <c r="L238" i="1"/>
  <c r="M238" i="1"/>
  <c r="N238" i="1"/>
  <c r="L239" i="1"/>
  <c r="M239" i="1"/>
  <c r="N239" i="1"/>
  <c r="L240" i="1"/>
  <c r="M240" i="1"/>
  <c r="N240" i="1"/>
  <c r="L241" i="1"/>
  <c r="M241" i="1"/>
  <c r="N241" i="1"/>
  <c r="L242" i="1"/>
  <c r="M242" i="1"/>
  <c r="N242" i="1"/>
  <c r="L243" i="1"/>
  <c r="M243" i="1"/>
  <c r="N243" i="1"/>
  <c r="L244" i="1"/>
  <c r="M244" i="1"/>
  <c r="N244" i="1"/>
  <c r="L245" i="1"/>
  <c r="M245" i="1"/>
  <c r="N245" i="1"/>
  <c r="L246" i="1"/>
  <c r="M246" i="1"/>
  <c r="N246" i="1"/>
  <c r="L247" i="1"/>
  <c r="M247" i="1"/>
  <c r="N247" i="1"/>
  <c r="L248" i="1"/>
  <c r="M248" i="1"/>
  <c r="N248" i="1"/>
  <c r="L249" i="1"/>
  <c r="M249" i="1"/>
  <c r="N249" i="1"/>
  <c r="L250" i="1"/>
  <c r="M250" i="1"/>
  <c r="N250" i="1"/>
  <c r="L251" i="1"/>
  <c r="M251" i="1"/>
  <c r="N251" i="1"/>
  <c r="L252" i="1"/>
  <c r="M252" i="1"/>
  <c r="N252" i="1"/>
  <c r="H124" i="1"/>
  <c r="H123" i="1"/>
  <c r="I124" i="1"/>
  <c r="D124" i="1" s="1"/>
  <c r="I123" i="1"/>
  <c r="D123" i="1" s="1"/>
  <c r="H250" i="1"/>
  <c r="H249" i="1"/>
  <c r="I250" i="1"/>
  <c r="D250" i="1" s="1"/>
  <c r="I249" i="1"/>
  <c r="D249" i="1" s="1"/>
  <c r="J250" i="1"/>
  <c r="J249" i="1"/>
  <c r="I12" i="1"/>
  <c r="D12" i="1" s="1"/>
  <c r="I13" i="1"/>
  <c r="D13" i="1" s="1"/>
  <c r="I15" i="1"/>
  <c r="D15" i="1" s="1"/>
  <c r="I16" i="1"/>
  <c r="D16" i="1" s="1"/>
  <c r="I17" i="1"/>
  <c r="D17" i="1" s="1"/>
  <c r="I18" i="1"/>
  <c r="D18" i="1" s="1"/>
  <c r="J12" i="1"/>
  <c r="J13" i="1"/>
  <c r="J15" i="1"/>
  <c r="J16" i="1"/>
  <c r="J17" i="1"/>
  <c r="J18" i="1"/>
  <c r="J20" i="1"/>
  <c r="J23" i="1"/>
  <c r="V5" i="1"/>
  <c r="H262" i="1"/>
  <c r="H261" i="1"/>
  <c r="H257" i="1"/>
  <c r="H256" i="1"/>
  <c r="H252" i="1"/>
  <c r="H251" i="1"/>
  <c r="H248" i="1"/>
  <c r="H247" i="1"/>
  <c r="H246" i="1"/>
  <c r="H245" i="1"/>
  <c r="H244" i="1"/>
  <c r="H243" i="1"/>
  <c r="H242" i="1"/>
  <c r="H241" i="1"/>
  <c r="H240" i="1"/>
  <c r="H239" i="1"/>
  <c r="H238" i="1"/>
  <c r="H237" i="1"/>
  <c r="H236" i="1"/>
  <c r="H235" i="1"/>
  <c r="H234" i="1"/>
  <c r="H233" i="1"/>
  <c r="H232" i="1"/>
  <c r="H231" i="1"/>
  <c r="H230" i="1"/>
  <c r="H228" i="1"/>
  <c r="H227" i="1"/>
  <c r="H226" i="1"/>
  <c r="H225" i="1"/>
  <c r="H216" i="1"/>
  <c r="H214" i="1"/>
  <c r="H211" i="1"/>
  <c r="H210" i="1"/>
  <c r="H209" i="1"/>
  <c r="H208" i="1"/>
  <c r="H207" i="1"/>
  <c r="H206" i="1"/>
  <c r="H205" i="1"/>
  <c r="H204" i="1"/>
  <c r="H203" i="1"/>
  <c r="H202" i="1"/>
  <c r="H200" i="1"/>
  <c r="H198" i="1"/>
  <c r="H196" i="1"/>
  <c r="H154" i="1"/>
  <c r="H128" i="1"/>
  <c r="H127" i="1"/>
  <c r="H126" i="1"/>
  <c r="H125" i="1"/>
  <c r="H122" i="1"/>
  <c r="H121" i="1"/>
  <c r="H120" i="1"/>
  <c r="H119" i="1"/>
  <c r="H118" i="1"/>
  <c r="H117" i="1"/>
  <c r="H116" i="1"/>
  <c r="H115" i="1"/>
  <c r="H114" i="1"/>
  <c r="H113" i="1"/>
  <c r="H112" i="1"/>
  <c r="H111" i="1"/>
  <c r="H110" i="1"/>
  <c r="H109" i="1"/>
  <c r="H107" i="1"/>
  <c r="H105" i="1"/>
  <c r="H104" i="1"/>
  <c r="H103" i="1"/>
  <c r="H102" i="1"/>
  <c r="H101" i="1"/>
  <c r="H100" i="1"/>
  <c r="H99" i="1"/>
  <c r="H96" i="1"/>
  <c r="H95" i="1"/>
  <c r="H94" i="1"/>
  <c r="H93" i="1"/>
  <c r="H92" i="1"/>
  <c r="H91" i="1"/>
  <c r="H90" i="1"/>
  <c r="H89" i="1"/>
  <c r="H88" i="1"/>
  <c r="H85" i="1"/>
  <c r="H84" i="1"/>
  <c r="H77" i="1"/>
  <c r="H71" i="1"/>
  <c r="H70" i="1"/>
  <c r="H69" i="1"/>
  <c r="H67" i="1"/>
  <c r="H65" i="1"/>
  <c r="H64" i="1"/>
  <c r="H63" i="1"/>
  <c r="H62" i="1"/>
  <c r="H61" i="1"/>
  <c r="H60" i="1"/>
  <c r="H59" i="1"/>
  <c r="H58" i="1"/>
  <c r="H57" i="1"/>
  <c r="H54" i="1"/>
  <c r="H52" i="1"/>
  <c r="H50" i="1"/>
  <c r="H42" i="1"/>
  <c r="H40" i="1"/>
  <c r="H39" i="1"/>
  <c r="H38" i="1"/>
  <c r="H37" i="1"/>
  <c r="H36" i="1"/>
  <c r="H35" i="1"/>
  <c r="H23" i="1"/>
  <c r="H22" i="1"/>
  <c r="H19" i="1"/>
  <c r="H18" i="1"/>
  <c r="H17" i="1"/>
  <c r="H16" i="1"/>
  <c r="H15" i="1"/>
  <c r="H13" i="1"/>
  <c r="H12" i="1"/>
  <c r="H8" i="1"/>
  <c r="H7" i="1"/>
  <c r="H6" i="1"/>
  <c r="I262" i="1"/>
  <c r="D262" i="1" s="1"/>
  <c r="I261" i="1"/>
  <c r="D261" i="1" s="1"/>
  <c r="I257" i="1"/>
  <c r="D257" i="1" s="1"/>
  <c r="I256" i="1"/>
  <c r="D256" i="1" s="1"/>
  <c r="I252" i="1"/>
  <c r="D252" i="1" s="1"/>
  <c r="I251" i="1"/>
  <c r="D251" i="1" s="1"/>
  <c r="I248" i="1"/>
  <c r="D248" i="1" s="1"/>
  <c r="I247" i="1"/>
  <c r="D247" i="1" s="1"/>
  <c r="I246" i="1"/>
  <c r="D246" i="1" s="1"/>
  <c r="I245" i="1"/>
  <c r="D245" i="1" s="1"/>
  <c r="I244" i="1"/>
  <c r="D244" i="1" s="1"/>
  <c r="I243" i="1"/>
  <c r="D243" i="1" s="1"/>
  <c r="I242" i="1"/>
  <c r="D242" i="1" s="1"/>
  <c r="I241" i="1"/>
  <c r="D241" i="1" s="1"/>
  <c r="I240" i="1"/>
  <c r="D240" i="1" s="1"/>
  <c r="I239" i="1"/>
  <c r="D239" i="1" s="1"/>
  <c r="I238" i="1"/>
  <c r="D238" i="1" s="1"/>
  <c r="I237" i="1"/>
  <c r="D237" i="1" s="1"/>
  <c r="I236" i="1"/>
  <c r="D236" i="1" s="1"/>
  <c r="I235" i="1"/>
  <c r="D235" i="1" s="1"/>
  <c r="I234" i="1"/>
  <c r="D234" i="1" s="1"/>
  <c r="I233" i="1"/>
  <c r="D233" i="1" s="1"/>
  <c r="I232" i="1"/>
  <c r="D232" i="1" s="1"/>
  <c r="I231" i="1"/>
  <c r="D231" i="1" s="1"/>
  <c r="I230" i="1"/>
  <c r="D230" i="1" s="1"/>
  <c r="I228" i="1"/>
  <c r="D228" i="1" s="1"/>
  <c r="J227" i="1"/>
  <c r="I227" i="1"/>
  <c r="D227" i="1" s="1"/>
  <c r="I226" i="1"/>
  <c r="D226" i="1" s="1"/>
  <c r="I225" i="1"/>
  <c r="D225" i="1" s="1"/>
  <c r="I216" i="1"/>
  <c r="D216" i="1" s="1"/>
  <c r="D215" i="1"/>
  <c r="I214" i="1"/>
  <c r="D214" i="1" s="1"/>
  <c r="D213" i="1"/>
  <c r="I211" i="1"/>
  <c r="D211" i="1" s="1"/>
  <c r="I210" i="1"/>
  <c r="D210" i="1" s="1"/>
  <c r="I209" i="1"/>
  <c r="D209" i="1" s="1"/>
  <c r="I208" i="1"/>
  <c r="D208" i="1" s="1"/>
  <c r="I207" i="1"/>
  <c r="D207" i="1" s="1"/>
  <c r="I206" i="1"/>
  <c r="D206" i="1" s="1"/>
  <c r="I205" i="1"/>
  <c r="D205" i="1" s="1"/>
  <c r="I204" i="1"/>
  <c r="D204" i="1" s="1"/>
  <c r="I203" i="1"/>
  <c r="D203" i="1" s="1"/>
  <c r="I202" i="1"/>
  <c r="D202" i="1" s="1"/>
  <c r="I200" i="1"/>
  <c r="D200" i="1" s="1"/>
  <c r="I198" i="1"/>
  <c r="D198" i="1" s="1"/>
  <c r="I196" i="1"/>
  <c r="D196" i="1" s="1"/>
  <c r="I171" i="1"/>
  <c r="D171" i="1" s="1"/>
  <c r="I170" i="1"/>
  <c r="D170" i="1" s="1"/>
  <c r="I169" i="1"/>
  <c r="D169" i="1" s="1"/>
  <c r="I168" i="1"/>
  <c r="D168" i="1" s="1"/>
  <c r="I167" i="1"/>
  <c r="D167" i="1" s="1"/>
  <c r="I166" i="1"/>
  <c r="D166" i="1" s="1"/>
  <c r="I165" i="1"/>
  <c r="D165" i="1" s="1"/>
  <c r="I160" i="1"/>
  <c r="D160" i="1" s="1"/>
  <c r="I159" i="1"/>
  <c r="D159" i="1" s="1"/>
  <c r="I158" i="1"/>
  <c r="D158" i="1" s="1"/>
  <c r="I157" i="1"/>
  <c r="D157" i="1" s="1"/>
  <c r="I156" i="1"/>
  <c r="D156" i="1" s="1"/>
  <c r="I155" i="1"/>
  <c r="D155" i="1" s="1"/>
  <c r="I154" i="1"/>
  <c r="D154" i="1" s="1"/>
  <c r="I128" i="1"/>
  <c r="D128" i="1" s="1"/>
  <c r="I127" i="1"/>
  <c r="D127" i="1" s="1"/>
  <c r="I126" i="1"/>
  <c r="D126" i="1" s="1"/>
  <c r="I125" i="1"/>
  <c r="D125" i="1" s="1"/>
  <c r="I117" i="1"/>
  <c r="D117" i="1" s="1"/>
  <c r="I116" i="1"/>
  <c r="D116" i="1" s="1"/>
  <c r="I115" i="1"/>
  <c r="D115" i="1" s="1"/>
  <c r="I114" i="1"/>
  <c r="D114" i="1" s="1"/>
  <c r="I113" i="1"/>
  <c r="D113" i="1" s="1"/>
  <c r="I112" i="1"/>
  <c r="D112" i="1" s="1"/>
  <c r="I110" i="1"/>
  <c r="D110" i="1" s="1"/>
  <c r="I105" i="1"/>
  <c r="D105" i="1" s="1"/>
  <c r="I104" i="1"/>
  <c r="D104" i="1" s="1"/>
  <c r="I96" i="1"/>
  <c r="D96" i="1" s="1"/>
  <c r="I76" i="1"/>
  <c r="D76" i="1" s="1"/>
  <c r="I75" i="1"/>
  <c r="D75" i="1" s="1"/>
  <c r="I74" i="1"/>
  <c r="D74" i="1" s="1"/>
  <c r="I73" i="1"/>
  <c r="D73" i="1" s="1"/>
  <c r="I72" i="1"/>
  <c r="D72" i="1" s="1"/>
  <c r="I71" i="1"/>
  <c r="D71" i="1" s="1"/>
  <c r="I70" i="1"/>
  <c r="D70" i="1" s="1"/>
  <c r="I69" i="1"/>
  <c r="D69" i="1" s="1"/>
  <c r="I67" i="1"/>
  <c r="D67" i="1" s="1"/>
  <c r="I63" i="1"/>
  <c r="D63" i="1" s="1"/>
  <c r="I62" i="1"/>
  <c r="D62" i="1" s="1"/>
  <c r="I61" i="1"/>
  <c r="D61" i="1" s="1"/>
  <c r="I60" i="1"/>
  <c r="D60" i="1" s="1"/>
  <c r="I59" i="1"/>
  <c r="D59" i="1" s="1"/>
  <c r="I58" i="1"/>
  <c r="D58" i="1" s="1"/>
  <c r="I57" i="1"/>
  <c r="D57" i="1" s="1"/>
  <c r="I54" i="1"/>
  <c r="D54" i="1" s="1"/>
  <c r="I40" i="1"/>
  <c r="D40" i="1" s="1"/>
  <c r="I39" i="1"/>
  <c r="D39" i="1" s="1"/>
  <c r="J262" i="1"/>
  <c r="J261" i="1"/>
  <c r="J257" i="1"/>
  <c r="J256" i="1"/>
  <c r="J211" i="1"/>
  <c r="J252" i="1"/>
  <c r="J251" i="1"/>
  <c r="J248" i="1"/>
  <c r="J247" i="1"/>
  <c r="J246" i="1"/>
  <c r="J245" i="1"/>
  <c r="J244" i="1"/>
  <c r="J243" i="1"/>
  <c r="J242" i="1"/>
  <c r="J241" i="1"/>
  <c r="J240" i="1"/>
  <c r="J239" i="1"/>
  <c r="J238" i="1"/>
  <c r="J237" i="1"/>
  <c r="J236" i="1"/>
  <c r="J235" i="1"/>
  <c r="J234" i="1"/>
  <c r="J233" i="1"/>
  <c r="J232" i="1"/>
  <c r="J231" i="1"/>
  <c r="J230" i="1"/>
  <c r="J228" i="1"/>
  <c r="J226" i="1"/>
  <c r="J225" i="1"/>
  <c r="J216" i="1"/>
  <c r="J214" i="1"/>
  <c r="J209" i="1"/>
  <c r="J208" i="1"/>
  <c r="J207" i="1"/>
  <c r="J206" i="1"/>
  <c r="J202" i="1"/>
  <c r="J200" i="1"/>
  <c r="J198" i="1"/>
  <c r="J196" i="1"/>
  <c r="J130" i="1"/>
  <c r="J129" i="1"/>
  <c r="J128" i="1"/>
  <c r="J127" i="1"/>
  <c r="J125" i="1"/>
  <c r="J126" i="1"/>
  <c r="J122" i="1"/>
  <c r="J121" i="1"/>
  <c r="J120" i="1"/>
  <c r="J117" i="1"/>
  <c r="J116" i="1"/>
  <c r="J110" i="1"/>
  <c r="J109" i="1"/>
  <c r="J96" i="1"/>
  <c r="J71" i="1"/>
  <c r="J70" i="1"/>
  <c r="J69" i="1"/>
  <c r="J67" i="1"/>
  <c r="J63" i="1"/>
  <c r="J62" i="1"/>
  <c r="J61" i="1"/>
  <c r="J60" i="1"/>
  <c r="J59" i="1"/>
  <c r="J58" i="1"/>
  <c r="J57" i="1"/>
  <c r="J54" i="1"/>
  <c r="J40" i="1"/>
  <c r="J39" i="1"/>
  <c r="V164" i="1"/>
  <c r="N164" i="1" s="1"/>
  <c r="U164" i="1"/>
  <c r="M164" i="1" s="1"/>
  <c r="T164" i="1"/>
  <c r="L164" i="1" s="1"/>
  <c r="V163" i="1"/>
  <c r="U163" i="1"/>
  <c r="T163" i="1"/>
  <c r="H163" i="1" s="1"/>
  <c r="V162" i="1"/>
  <c r="N162" i="1" s="1"/>
  <c r="U162" i="1"/>
  <c r="T162" i="1"/>
  <c r="L162" i="1" s="1"/>
  <c r="V161" i="1"/>
  <c r="N161" i="1" s="1"/>
  <c r="U161" i="1"/>
  <c r="T161" i="1"/>
  <c r="L161" i="1" s="1"/>
  <c r="V191" i="1"/>
  <c r="U191" i="1"/>
  <c r="L191" i="1"/>
  <c r="V72" i="1"/>
  <c r="T72" i="1"/>
  <c r="V76" i="1"/>
  <c r="N76" i="1" s="1"/>
  <c r="T76" i="1"/>
  <c r="V75" i="1"/>
  <c r="J75" i="1" s="1"/>
  <c r="T75" i="1"/>
  <c r="V74" i="1"/>
  <c r="T74" i="1"/>
  <c r="V73" i="1"/>
  <c r="N73" i="1" s="1"/>
  <c r="T73" i="1"/>
  <c r="H73" i="1" s="1"/>
  <c r="U77" i="1"/>
  <c r="M77" i="1" s="1"/>
  <c r="V77" i="1"/>
  <c r="T78" i="1"/>
  <c r="U78" i="1"/>
  <c r="I78" i="1" s="1"/>
  <c r="D78" i="1" s="1"/>
  <c r="V78" i="1"/>
  <c r="T79" i="1"/>
  <c r="U79" i="1"/>
  <c r="V79" i="1"/>
  <c r="J79" i="1" s="1"/>
  <c r="T80" i="1"/>
  <c r="L80" i="1" s="1"/>
  <c r="U80" i="1"/>
  <c r="M80" i="1" s="1"/>
  <c r="V80" i="1"/>
  <c r="T81" i="1"/>
  <c r="H81" i="1" s="1"/>
  <c r="U81" i="1"/>
  <c r="V81" i="1"/>
  <c r="N81" i="1" s="1"/>
  <c r="T82" i="1"/>
  <c r="L82" i="1" s="1"/>
  <c r="U82" i="1"/>
  <c r="I82" i="1" s="1"/>
  <c r="D82" i="1" s="1"/>
  <c r="V82" i="1"/>
  <c r="N82" i="1" s="1"/>
  <c r="T83" i="1"/>
  <c r="U83" i="1"/>
  <c r="M83" i="1" s="1"/>
  <c r="V83" i="1"/>
  <c r="N83" i="1" s="1"/>
  <c r="U84" i="1"/>
  <c r="J84" i="1"/>
  <c r="T130" i="1"/>
  <c r="T129" i="1"/>
  <c r="L129" i="1" s="1"/>
  <c r="U130" i="1"/>
  <c r="M130" i="1" s="1"/>
  <c r="U129" i="1"/>
  <c r="V24" i="1"/>
  <c r="U24" i="1"/>
  <c r="T24" i="1"/>
  <c r="L24" i="1" s="1"/>
  <c r="V22" i="1"/>
  <c r="N22" i="1" s="1"/>
  <c r="U22" i="1"/>
  <c r="V112" i="1"/>
  <c r="V68" i="1"/>
  <c r="U68" i="1"/>
  <c r="M68" i="1" s="1"/>
  <c r="T68" i="1"/>
  <c r="L68" i="1" s="1"/>
  <c r="V66" i="1"/>
  <c r="U66" i="1"/>
  <c r="I66" i="1" s="1"/>
  <c r="D66" i="1" s="1"/>
  <c r="T66" i="1"/>
  <c r="L66" i="1" s="1"/>
  <c r="V65" i="1"/>
  <c r="N65" i="1" s="1"/>
  <c r="U65" i="1"/>
  <c r="V64" i="1"/>
  <c r="U64" i="1"/>
  <c r="V118" i="1"/>
  <c r="T9" i="1"/>
  <c r="L9" i="1" s="1"/>
  <c r="T10" i="1"/>
  <c r="L10" i="1" s="1"/>
  <c r="T11" i="1"/>
  <c r="T14" i="1"/>
  <c r="T20" i="1"/>
  <c r="T21" i="1"/>
  <c r="L21" i="1" s="1"/>
  <c r="T25" i="1"/>
  <c r="H25" i="1" s="1"/>
  <c r="T26" i="1"/>
  <c r="L26" i="1" s="1"/>
  <c r="T27" i="1"/>
  <c r="T28" i="1"/>
  <c r="T29" i="1"/>
  <c r="H29" i="1" s="1"/>
  <c r="T30" i="1"/>
  <c r="T31" i="1"/>
  <c r="L31" i="1" s="1"/>
  <c r="T32" i="1"/>
  <c r="T33" i="1"/>
  <c r="T34" i="1"/>
  <c r="T41" i="1"/>
  <c r="H41" i="1" s="1"/>
  <c r="T43" i="1"/>
  <c r="T44" i="1"/>
  <c r="T45" i="1"/>
  <c r="L45" i="1" s="1"/>
  <c r="T46" i="1"/>
  <c r="T47" i="1"/>
  <c r="T48" i="1"/>
  <c r="L48" i="1" s="1"/>
  <c r="T49" i="1"/>
  <c r="H49" i="1" s="1"/>
  <c r="T51" i="1"/>
  <c r="T53" i="1"/>
  <c r="H53" i="1" s="1"/>
  <c r="T55" i="1"/>
  <c r="T56" i="1"/>
  <c r="L56" i="1" s="1"/>
  <c r="T86" i="1"/>
  <c r="T87" i="1"/>
  <c r="L87" i="1" s="1"/>
  <c r="T97" i="1"/>
  <c r="T98" i="1"/>
  <c r="T108" i="1"/>
  <c r="T131" i="1"/>
  <c r="T132" i="1"/>
  <c r="T133" i="1"/>
  <c r="H133" i="1" s="1"/>
  <c r="T134" i="1"/>
  <c r="T135" i="1"/>
  <c r="L135" i="1" s="1"/>
  <c r="T136" i="1"/>
  <c r="T137" i="1"/>
  <c r="H137" i="1" s="1"/>
  <c r="T138" i="1"/>
  <c r="L138" i="1" s="1"/>
  <c r="T139" i="1"/>
  <c r="L139" i="1" s="1"/>
  <c r="T155" i="1"/>
  <c r="L155" i="1" s="1"/>
  <c r="T156" i="1"/>
  <c r="T157" i="1"/>
  <c r="T158" i="1"/>
  <c r="T159" i="1"/>
  <c r="L159" i="1" s="1"/>
  <c r="T160" i="1"/>
  <c r="T165" i="1"/>
  <c r="T166" i="1"/>
  <c r="T167" i="1"/>
  <c r="H167" i="1" s="1"/>
  <c r="T168" i="1"/>
  <c r="L168" i="1" s="1"/>
  <c r="T169" i="1"/>
  <c r="T170" i="1"/>
  <c r="T171" i="1"/>
  <c r="L171" i="1" s="1"/>
  <c r="T172" i="1"/>
  <c r="L172" i="1" s="1"/>
  <c r="H173" i="1"/>
  <c r="T174" i="1"/>
  <c r="T175" i="1"/>
  <c r="T176" i="1"/>
  <c r="L176" i="1" s="1"/>
  <c r="T177" i="1"/>
  <c r="H177" i="1" s="1"/>
  <c r="T178" i="1"/>
  <c r="L178" i="1" s="1"/>
  <c r="T179" i="1"/>
  <c r="H179" i="1" s="1"/>
  <c r="T180" i="1"/>
  <c r="T181" i="1"/>
  <c r="L181" i="1" s="1"/>
  <c r="T182" i="1"/>
  <c r="L182" i="1" s="1"/>
  <c r="T183" i="1"/>
  <c r="H183" i="1" s="1"/>
  <c r="T184" i="1"/>
  <c r="T185" i="1"/>
  <c r="L185" i="1" s="1"/>
  <c r="T186" i="1"/>
  <c r="T187" i="1"/>
  <c r="H187" i="1" s="1"/>
  <c r="T188" i="1"/>
  <c r="T189" i="1"/>
  <c r="H189" i="1" s="1"/>
  <c r="T190" i="1"/>
  <c r="L190" i="1" s="1"/>
  <c r="T192" i="1"/>
  <c r="L192" i="1" s="1"/>
  <c r="T193" i="1"/>
  <c r="H193" i="1" s="1"/>
  <c r="T194" i="1"/>
  <c r="H194" i="1" s="1"/>
  <c r="T195" i="1"/>
  <c r="H195" i="1" s="1"/>
  <c r="T199" i="1"/>
  <c r="L199" i="1" s="1"/>
  <c r="T201" i="1"/>
  <c r="L201" i="1" s="1"/>
  <c r="T212" i="1"/>
  <c r="H212" i="1" s="1"/>
  <c r="T220" i="1"/>
  <c r="H220" i="1" s="1"/>
  <c r="T222" i="1"/>
  <c r="H222" i="1" s="1"/>
  <c r="T223" i="1"/>
  <c r="H223" i="1" s="1"/>
  <c r="T224" i="1"/>
  <c r="L224" i="1" s="1"/>
  <c r="U28" i="1"/>
  <c r="U29" i="1"/>
  <c r="U30" i="1"/>
  <c r="M30" i="1" s="1"/>
  <c r="U31" i="1"/>
  <c r="U32" i="1"/>
  <c r="U33" i="1"/>
  <c r="U34" i="1"/>
  <c r="I34" i="1" s="1"/>
  <c r="D34" i="1" s="1"/>
  <c r="U35" i="1"/>
  <c r="U36" i="1"/>
  <c r="M36" i="1" s="1"/>
  <c r="U37" i="1"/>
  <c r="M37" i="1" s="1"/>
  <c r="U38" i="1"/>
  <c r="I38" i="1" s="1"/>
  <c r="D38" i="1" s="1"/>
  <c r="U41" i="1"/>
  <c r="M41" i="1" s="1"/>
  <c r="U42" i="1"/>
  <c r="U43" i="1"/>
  <c r="U44" i="1"/>
  <c r="U45" i="1"/>
  <c r="U46" i="1"/>
  <c r="M46" i="1" s="1"/>
  <c r="U47" i="1"/>
  <c r="U48" i="1"/>
  <c r="M48" i="1" s="1"/>
  <c r="U49" i="1"/>
  <c r="U50" i="1"/>
  <c r="I50" i="1" s="1"/>
  <c r="D50" i="1" s="1"/>
  <c r="U51" i="1"/>
  <c r="U52" i="1"/>
  <c r="U53" i="1"/>
  <c r="U55" i="1"/>
  <c r="M55" i="1" s="1"/>
  <c r="U56" i="1"/>
  <c r="U85" i="1"/>
  <c r="U86" i="1"/>
  <c r="I86" i="1" s="1"/>
  <c r="D86" i="1" s="1"/>
  <c r="U87" i="1"/>
  <c r="U88" i="1"/>
  <c r="U89" i="1"/>
  <c r="U90" i="1"/>
  <c r="M90" i="1" s="1"/>
  <c r="U91" i="1"/>
  <c r="M91" i="1" s="1"/>
  <c r="U92" i="1"/>
  <c r="U93" i="1"/>
  <c r="M93" i="1" s="1"/>
  <c r="U94" i="1"/>
  <c r="M94" i="1" s="1"/>
  <c r="U95" i="1"/>
  <c r="U97" i="1"/>
  <c r="U98" i="1"/>
  <c r="I98" i="1" s="1"/>
  <c r="D98" i="1" s="1"/>
  <c r="U99" i="1"/>
  <c r="M99" i="1" s="1"/>
  <c r="U100" i="1"/>
  <c r="U101" i="1"/>
  <c r="U102" i="1"/>
  <c r="I102" i="1" s="1"/>
  <c r="D102" i="1" s="1"/>
  <c r="U103" i="1"/>
  <c r="U107" i="1"/>
  <c r="U108" i="1"/>
  <c r="I108" i="1" s="1"/>
  <c r="D108" i="1" s="1"/>
  <c r="U109" i="1"/>
  <c r="U111" i="1"/>
  <c r="M111" i="1" s="1"/>
  <c r="U118" i="1"/>
  <c r="U119" i="1"/>
  <c r="M119" i="1" s="1"/>
  <c r="U120" i="1"/>
  <c r="M120" i="1" s="1"/>
  <c r="U121" i="1"/>
  <c r="M121" i="1" s="1"/>
  <c r="U122" i="1"/>
  <c r="U131" i="1"/>
  <c r="U132" i="1"/>
  <c r="U133" i="1"/>
  <c r="M133" i="1" s="1"/>
  <c r="U134" i="1"/>
  <c r="I134" i="1" s="1"/>
  <c r="D134" i="1" s="1"/>
  <c r="U135" i="1"/>
  <c r="M135" i="1" s="1"/>
  <c r="U136" i="1"/>
  <c r="M136" i="1" s="1"/>
  <c r="U137" i="1"/>
  <c r="U138" i="1"/>
  <c r="I138" i="1" s="1"/>
  <c r="D138" i="1" s="1"/>
  <c r="U139" i="1"/>
  <c r="M139" i="1" s="1"/>
  <c r="U172" i="1"/>
  <c r="U173" i="1"/>
  <c r="M173" i="1" s="1"/>
  <c r="U174" i="1"/>
  <c r="I174" i="1" s="1"/>
  <c r="D174" i="1" s="1"/>
  <c r="U175" i="1"/>
  <c r="U176" i="1"/>
  <c r="I176" i="1" s="1"/>
  <c r="D176" i="1" s="1"/>
  <c r="U177" i="1"/>
  <c r="M177" i="1" s="1"/>
  <c r="U178" i="1"/>
  <c r="U179" i="1"/>
  <c r="M179" i="1" s="1"/>
  <c r="U180" i="1"/>
  <c r="M180" i="1" s="1"/>
  <c r="U181" i="1"/>
  <c r="U182" i="1"/>
  <c r="U183" i="1"/>
  <c r="M183" i="1" s="1"/>
  <c r="U184" i="1"/>
  <c r="I184" i="1" s="1"/>
  <c r="D184" i="1" s="1"/>
  <c r="U185" i="1"/>
  <c r="U186" i="1"/>
  <c r="I186" i="1" s="1"/>
  <c r="D186" i="1" s="1"/>
  <c r="U187" i="1"/>
  <c r="U188" i="1"/>
  <c r="U189" i="1"/>
  <c r="I189" i="1" s="1"/>
  <c r="D189" i="1" s="1"/>
  <c r="U190" i="1"/>
  <c r="I190" i="1" s="1"/>
  <c r="D190" i="1" s="1"/>
  <c r="U192" i="1"/>
  <c r="M192" i="1" s="1"/>
  <c r="U193" i="1"/>
  <c r="M193" i="1" s="1"/>
  <c r="U194" i="1"/>
  <c r="I194" i="1" s="1"/>
  <c r="D194" i="1" s="1"/>
  <c r="U195" i="1"/>
  <c r="M195" i="1" s="1"/>
  <c r="U199" i="1"/>
  <c r="I199" i="1" s="1"/>
  <c r="D199" i="1" s="1"/>
  <c r="U201" i="1"/>
  <c r="I201" i="1" s="1"/>
  <c r="D201" i="1" s="1"/>
  <c r="U212" i="1"/>
  <c r="I212" i="1" s="1"/>
  <c r="D212" i="1" s="1"/>
  <c r="U220" i="1"/>
  <c r="I220" i="1" s="1"/>
  <c r="U221" i="1"/>
  <c r="U222" i="1"/>
  <c r="I222" i="1" s="1"/>
  <c r="D222" i="1" s="1"/>
  <c r="U223" i="1"/>
  <c r="I223" i="1" s="1"/>
  <c r="D223" i="1" s="1"/>
  <c r="U224" i="1"/>
  <c r="U5" i="1"/>
  <c r="M5" i="1" s="1"/>
  <c r="U6" i="1"/>
  <c r="I6" i="1" s="1"/>
  <c r="D6" i="1" s="1"/>
  <c r="U7" i="1"/>
  <c r="U8" i="1"/>
  <c r="U9" i="1"/>
  <c r="U10" i="1"/>
  <c r="I10" i="1" s="1"/>
  <c r="D10" i="1" s="1"/>
  <c r="U11" i="1"/>
  <c r="M11" i="1" s="1"/>
  <c r="U14" i="1"/>
  <c r="I14" i="1" s="1"/>
  <c r="D14" i="1" s="1"/>
  <c r="U19" i="1"/>
  <c r="M19" i="1" s="1"/>
  <c r="U20" i="1"/>
  <c r="M20" i="1" s="1"/>
  <c r="U21" i="1"/>
  <c r="M21" i="1" s="1"/>
  <c r="U23" i="1"/>
  <c r="U25" i="1"/>
  <c r="U26" i="1"/>
  <c r="U27" i="1"/>
  <c r="V6" i="1"/>
  <c r="V7" i="1"/>
  <c r="J7" i="1" s="1"/>
  <c r="V8" i="1"/>
  <c r="V9" i="1"/>
  <c r="V10" i="1"/>
  <c r="V11" i="1"/>
  <c r="J11" i="1" s="1"/>
  <c r="V14" i="1"/>
  <c r="N14" i="1" s="1"/>
  <c r="V19" i="1"/>
  <c r="V21" i="1"/>
  <c r="N21" i="1" s="1"/>
  <c r="V25" i="1"/>
  <c r="V26" i="1"/>
  <c r="V27" i="1"/>
  <c r="J27" i="1" s="1"/>
  <c r="V28" i="1"/>
  <c r="N28" i="1" s="1"/>
  <c r="V29" i="1"/>
  <c r="N29" i="1" s="1"/>
  <c r="V30" i="1"/>
  <c r="N30" i="1" s="1"/>
  <c r="V31" i="1"/>
  <c r="N31" i="1" s="1"/>
  <c r="V32" i="1"/>
  <c r="N32" i="1" s="1"/>
  <c r="V33" i="1"/>
  <c r="V34" i="1"/>
  <c r="N34" i="1" s="1"/>
  <c r="V35" i="1"/>
  <c r="V36" i="1"/>
  <c r="V37" i="1"/>
  <c r="V38" i="1"/>
  <c r="V41" i="1"/>
  <c r="V42" i="1"/>
  <c r="N42" i="1" s="1"/>
  <c r="V43" i="1"/>
  <c r="J43" i="1" s="1"/>
  <c r="V44" i="1"/>
  <c r="V45" i="1"/>
  <c r="N45" i="1" s="1"/>
  <c r="V46" i="1"/>
  <c r="N46" i="1" s="1"/>
  <c r="V47" i="1"/>
  <c r="N47" i="1" s="1"/>
  <c r="V48" i="1"/>
  <c r="N48" i="1" s="1"/>
  <c r="V49" i="1"/>
  <c r="N49" i="1" s="1"/>
  <c r="V50" i="1"/>
  <c r="V51" i="1"/>
  <c r="N51" i="1" s="1"/>
  <c r="V52" i="1"/>
  <c r="N52" i="1" s="1"/>
  <c r="V53" i="1"/>
  <c r="V55" i="1"/>
  <c r="N55" i="1" s="1"/>
  <c r="V56" i="1"/>
  <c r="N56" i="1" s="1"/>
  <c r="V85" i="1"/>
  <c r="V86" i="1"/>
  <c r="V87" i="1"/>
  <c r="J87" i="1" s="1"/>
  <c r="V88" i="1"/>
  <c r="V89" i="1"/>
  <c r="N89" i="1" s="1"/>
  <c r="V90" i="1"/>
  <c r="V91" i="1"/>
  <c r="N91" i="1" s="1"/>
  <c r="V92" i="1"/>
  <c r="N92" i="1" s="1"/>
  <c r="V93" i="1"/>
  <c r="V94" i="1"/>
  <c r="N94" i="1" s="1"/>
  <c r="V95" i="1"/>
  <c r="N95" i="1" s="1"/>
  <c r="V97" i="1"/>
  <c r="V98" i="1"/>
  <c r="V99" i="1"/>
  <c r="N99" i="1" s="1"/>
  <c r="V100" i="1"/>
  <c r="V101" i="1"/>
  <c r="V102" i="1"/>
  <c r="N102" i="1" s="1"/>
  <c r="V103" i="1"/>
  <c r="J103" i="1" s="1"/>
  <c r="J104" i="1"/>
  <c r="J105" i="1"/>
  <c r="V107" i="1"/>
  <c r="N107" i="1" s="1"/>
  <c r="V108" i="1"/>
  <c r="V111" i="1"/>
  <c r="V113" i="1"/>
  <c r="J113" i="1" s="1"/>
  <c r="V114" i="1"/>
  <c r="N114" i="1" s="1"/>
  <c r="V119" i="1"/>
  <c r="N119" i="1" s="1"/>
  <c r="V131" i="1"/>
  <c r="N131" i="1" s="1"/>
  <c r="V132" i="1"/>
  <c r="V133" i="1"/>
  <c r="N133" i="1" s="1"/>
  <c r="V134" i="1"/>
  <c r="N134" i="1" s="1"/>
  <c r="V135" i="1"/>
  <c r="J135" i="1" s="1"/>
  <c r="V136" i="1"/>
  <c r="V137" i="1"/>
  <c r="N137" i="1" s="1"/>
  <c r="V138" i="1"/>
  <c r="V139" i="1"/>
  <c r="V154" i="1"/>
  <c r="N154" i="1" s="1"/>
  <c r="V155" i="1"/>
  <c r="N155" i="1" s="1"/>
  <c r="V156" i="1"/>
  <c r="V157" i="1"/>
  <c r="N157" i="1" s="1"/>
  <c r="V158" i="1"/>
  <c r="V159" i="1"/>
  <c r="V160" i="1"/>
  <c r="N160" i="1" s="1"/>
  <c r="N167" i="1"/>
  <c r="N168" i="1"/>
  <c r="J169" i="1"/>
  <c r="N170" i="1"/>
  <c r="J171" i="1"/>
  <c r="V172" i="1"/>
  <c r="V173" i="1"/>
  <c r="J173" i="1" s="1"/>
  <c r="V174" i="1"/>
  <c r="N174" i="1" s="1"/>
  <c r="V175" i="1"/>
  <c r="N175" i="1" s="1"/>
  <c r="V176" i="1"/>
  <c r="N176" i="1" s="1"/>
  <c r="V177" i="1"/>
  <c r="N177" i="1" s="1"/>
  <c r="V178" i="1"/>
  <c r="V179" i="1"/>
  <c r="V180" i="1"/>
  <c r="N180" i="1" s="1"/>
  <c r="V181" i="1"/>
  <c r="J181" i="1" s="1"/>
  <c r="V182" i="1"/>
  <c r="V183" i="1"/>
  <c r="V184" i="1"/>
  <c r="N184" i="1" s="1"/>
  <c r="V185" i="1"/>
  <c r="N185" i="1" s="1"/>
  <c r="V186" i="1"/>
  <c r="N186" i="1" s="1"/>
  <c r="V187" i="1"/>
  <c r="N187" i="1" s="1"/>
  <c r="V188" i="1"/>
  <c r="N188" i="1" s="1"/>
  <c r="V189" i="1"/>
  <c r="V190" i="1"/>
  <c r="V192" i="1"/>
  <c r="N192" i="1" s="1"/>
  <c r="V193" i="1"/>
  <c r="V194" i="1"/>
  <c r="N194" i="1" s="1"/>
  <c r="V195" i="1"/>
  <c r="J195" i="1" s="1"/>
  <c r="V199" i="1"/>
  <c r="J199" i="1" s="1"/>
  <c r="V201" i="1"/>
  <c r="V212" i="1"/>
  <c r="J212" i="1" s="1"/>
  <c r="V220" i="1"/>
  <c r="J220" i="1" s="1"/>
  <c r="V221" i="1"/>
  <c r="J221" i="1" s="1"/>
  <c r="V222" i="1"/>
  <c r="N222" i="1" s="1"/>
  <c r="V223" i="1"/>
  <c r="N223" i="1" s="1"/>
  <c r="V224" i="1"/>
  <c r="N224" i="1" s="1"/>
  <c r="V4" i="1"/>
  <c r="U4" i="1"/>
  <c r="T4" i="1"/>
  <c r="H191" i="1"/>
  <c r="J167" i="1"/>
  <c r="H31" i="1" l="1"/>
  <c r="I120" i="1"/>
  <c r="D120" i="1" s="1"/>
  <c r="H135" i="1"/>
  <c r="H80" i="1"/>
  <c r="H178" i="1"/>
  <c r="J65" i="1"/>
  <c r="J82" i="1"/>
  <c r="J131" i="1"/>
  <c r="J165" i="1"/>
  <c r="I133" i="1"/>
  <c r="D133" i="1" s="1"/>
  <c r="J81" i="1"/>
  <c r="J180" i="1"/>
  <c r="H164" i="1"/>
  <c r="I19" i="1"/>
  <c r="D19" i="1" s="1"/>
  <c r="I177" i="1"/>
  <c r="D177" i="1" s="1"/>
  <c r="H66" i="1"/>
  <c r="I68" i="1"/>
  <c r="D68" i="1" s="1"/>
  <c r="I77" i="1"/>
  <c r="D77" i="1" s="1"/>
  <c r="I94" i="1"/>
  <c r="D94" i="1" s="1"/>
  <c r="I164" i="1"/>
  <c r="D164" i="1" s="1"/>
  <c r="H21" i="1"/>
  <c r="H48" i="1"/>
  <c r="J73" i="1"/>
  <c r="J29" i="1"/>
  <c r="J31" i="1"/>
  <c r="I111" i="1"/>
  <c r="D111" i="1" s="1"/>
  <c r="I121" i="1"/>
  <c r="D121" i="1" s="1"/>
  <c r="H161" i="1"/>
  <c r="J28" i="1"/>
  <c r="J162" i="1"/>
  <c r="J32" i="1"/>
  <c r="I80" i="1"/>
  <c r="D80" i="1" s="1"/>
  <c r="J46" i="1"/>
  <c r="H181" i="1"/>
  <c r="H159" i="1"/>
  <c r="I193" i="1"/>
  <c r="D193" i="1" s="1"/>
  <c r="I93" i="1"/>
  <c r="D93" i="1" s="1"/>
  <c r="H224" i="1"/>
  <c r="J134" i="1"/>
  <c r="J14" i="1"/>
  <c r="H192" i="1"/>
  <c r="H129" i="1"/>
  <c r="J21" i="1"/>
  <c r="I130" i="1"/>
  <c r="D130" i="1" s="1"/>
  <c r="M176" i="1"/>
  <c r="J137" i="1"/>
  <c r="J223" i="1"/>
  <c r="M182" i="1"/>
  <c r="I182" i="1"/>
  <c r="D182" i="1" s="1"/>
  <c r="N190" i="1"/>
  <c r="J190" i="1"/>
  <c r="M45" i="1"/>
  <c r="I45" i="1"/>
  <c r="D45" i="1" s="1"/>
  <c r="I37" i="1"/>
  <c r="D37" i="1" s="1"/>
  <c r="M92" i="1"/>
  <c r="I92" i="1"/>
  <c r="D92" i="1" s="1"/>
  <c r="M31" i="1"/>
  <c r="I31" i="1"/>
  <c r="D31" i="1" s="1"/>
  <c r="J222" i="1"/>
  <c r="J164" i="1"/>
  <c r="H56" i="1"/>
  <c r="L76" i="1"/>
  <c r="H76" i="1"/>
  <c r="J191" i="1"/>
  <c r="N191" i="1"/>
  <c r="J51" i="1"/>
  <c r="I55" i="1"/>
  <c r="D55" i="1" s="1"/>
  <c r="H10" i="1"/>
  <c r="J34" i="1"/>
  <c r="L29" i="1"/>
  <c r="M14" i="1"/>
  <c r="I192" i="1"/>
  <c r="D192" i="1" s="1"/>
  <c r="H171" i="1"/>
  <c r="N38" i="1"/>
  <c r="J38" i="1"/>
  <c r="H68" i="1"/>
  <c r="H24" i="1"/>
  <c r="J114" i="1"/>
  <c r="H138" i="1"/>
  <c r="J30" i="1"/>
  <c r="J95" i="1"/>
  <c r="J91" i="1"/>
  <c r="I90" i="1"/>
  <c r="D90" i="1" s="1"/>
  <c r="I30" i="1"/>
  <c r="D30" i="1" s="1"/>
  <c r="M201" i="1"/>
  <c r="N195" i="1"/>
  <c r="L187" i="1"/>
  <c r="N113" i="1"/>
  <c r="J177" i="1"/>
  <c r="J56" i="1"/>
  <c r="J48" i="1"/>
  <c r="J89" i="1"/>
  <c r="J160" i="1"/>
  <c r="I46" i="1"/>
  <c r="D46" i="1" s="1"/>
  <c r="I180" i="1"/>
  <c r="D180" i="1" s="1"/>
  <c r="J184" i="1"/>
  <c r="H139" i="1"/>
  <c r="M194" i="1"/>
  <c r="N181" i="1"/>
  <c r="L163" i="1"/>
  <c r="L49" i="1"/>
  <c r="I99" i="1"/>
  <c r="D99" i="1" s="1"/>
  <c r="H168" i="1"/>
  <c r="L193" i="1"/>
  <c r="L179" i="1"/>
  <c r="L81" i="1"/>
  <c r="N43" i="1"/>
  <c r="M34" i="1"/>
  <c r="M190" i="1"/>
  <c r="N173" i="1"/>
  <c r="M10" i="1"/>
  <c r="J107" i="1"/>
  <c r="J187" i="1"/>
  <c r="J161" i="1"/>
  <c r="H45" i="1"/>
  <c r="J155" i="1"/>
  <c r="J192" i="1"/>
  <c r="L189" i="1"/>
  <c r="N103" i="1"/>
  <c r="M98" i="1"/>
  <c r="J41" i="1"/>
  <c r="N41" i="1"/>
  <c r="I175" i="1"/>
  <c r="D175" i="1" s="1"/>
  <c r="M175" i="1"/>
  <c r="H184" i="1"/>
  <c r="L184" i="1"/>
  <c r="I191" i="1"/>
  <c r="D191" i="1" s="1"/>
  <c r="M191" i="1"/>
  <c r="J168" i="1"/>
  <c r="J183" i="1"/>
  <c r="N183" i="1"/>
  <c r="J179" i="1"/>
  <c r="N179" i="1"/>
  <c r="N101" i="1"/>
  <c r="J101" i="1"/>
  <c r="J97" i="1"/>
  <c r="N97" i="1"/>
  <c r="J85" i="1"/>
  <c r="N85" i="1"/>
  <c r="J44" i="1"/>
  <c r="N44" i="1"/>
  <c r="I221" i="1"/>
  <c r="D221" i="1" s="1"/>
  <c r="M221" i="1"/>
  <c r="I178" i="1"/>
  <c r="D178" i="1" s="1"/>
  <c r="M178" i="1"/>
  <c r="M97" i="1"/>
  <c r="I97" i="1"/>
  <c r="D97" i="1" s="1"/>
  <c r="M49" i="1"/>
  <c r="I49" i="1"/>
  <c r="D49" i="1" s="1"/>
  <c r="H136" i="1"/>
  <c r="L136" i="1"/>
  <c r="H132" i="1"/>
  <c r="L132" i="1"/>
  <c r="H30" i="1"/>
  <c r="L30" i="1"/>
  <c r="I24" i="1"/>
  <c r="D24" i="1" s="1"/>
  <c r="M24" i="1"/>
  <c r="J80" i="1"/>
  <c r="N80" i="1"/>
  <c r="I79" i="1"/>
  <c r="D79" i="1" s="1"/>
  <c r="M79" i="1"/>
  <c r="H78" i="1"/>
  <c r="L78" i="1"/>
  <c r="J172" i="1"/>
  <c r="N172" i="1"/>
  <c r="J35" i="1"/>
  <c r="N35" i="1"/>
  <c r="I42" i="1"/>
  <c r="D42" i="1" s="1"/>
  <c r="M42" i="1"/>
  <c r="H188" i="1"/>
  <c r="L188" i="1"/>
  <c r="H27" i="1"/>
  <c r="L27" i="1"/>
  <c r="J83" i="1"/>
  <c r="J193" i="1"/>
  <c r="N193" i="1"/>
  <c r="J139" i="1"/>
  <c r="N139" i="1"/>
  <c r="J132" i="1"/>
  <c r="N132" i="1"/>
  <c r="I7" i="1"/>
  <c r="D7" i="1" s="1"/>
  <c r="M7" i="1"/>
  <c r="I224" i="1"/>
  <c r="D224" i="1" s="1"/>
  <c r="M224" i="1"/>
  <c r="I181" i="1"/>
  <c r="D181" i="1" s="1"/>
  <c r="M181" i="1"/>
  <c r="I107" i="1"/>
  <c r="D107" i="1" s="1"/>
  <c r="M107" i="1"/>
  <c r="I103" i="1"/>
  <c r="D103" i="1" s="1"/>
  <c r="M103" i="1"/>
  <c r="H175" i="1"/>
  <c r="L175" i="1"/>
  <c r="H165" i="1"/>
  <c r="L165" i="1"/>
  <c r="H157" i="1"/>
  <c r="L157" i="1"/>
  <c r="H47" i="1"/>
  <c r="L47" i="1"/>
  <c r="H43" i="1"/>
  <c r="L43" i="1"/>
  <c r="H33" i="1"/>
  <c r="L33" i="1"/>
  <c r="L11" i="1"/>
  <c r="H11" i="1"/>
  <c r="I64" i="1"/>
  <c r="D64" i="1" s="1"/>
  <c r="M64" i="1"/>
  <c r="M22" i="1"/>
  <c r="I22" i="1"/>
  <c r="D22" i="1" s="1"/>
  <c r="N221" i="1"/>
  <c r="N135" i="1"/>
  <c r="J4" i="1"/>
  <c r="N4" i="1"/>
  <c r="J159" i="1"/>
  <c r="N159" i="1"/>
  <c r="I87" i="1"/>
  <c r="D87" i="1" s="1"/>
  <c r="M87" i="1"/>
  <c r="H97" i="1"/>
  <c r="L97" i="1"/>
  <c r="L75" i="1"/>
  <c r="H75" i="1"/>
  <c r="J189" i="1"/>
  <c r="N189" i="1"/>
  <c r="J92" i="1"/>
  <c r="I4" i="1"/>
  <c r="D4" i="1" s="1"/>
  <c r="M4" i="1"/>
  <c r="J201" i="1"/>
  <c r="N201" i="1"/>
  <c r="J156" i="1"/>
  <c r="N156" i="1"/>
  <c r="N33" i="1"/>
  <c r="J33" i="1"/>
  <c r="J25" i="1"/>
  <c r="N25" i="1"/>
  <c r="J8" i="1"/>
  <c r="N8" i="1"/>
  <c r="I26" i="1"/>
  <c r="D26" i="1" s="1"/>
  <c r="M26" i="1"/>
  <c r="I188" i="1"/>
  <c r="D188" i="1" s="1"/>
  <c r="M188" i="1"/>
  <c r="I172" i="1"/>
  <c r="D172" i="1" s="1"/>
  <c r="M172" i="1"/>
  <c r="I132" i="1"/>
  <c r="D132" i="1" s="1"/>
  <c r="M132" i="1"/>
  <c r="M56" i="1"/>
  <c r="I56" i="1"/>
  <c r="D56" i="1" s="1"/>
  <c r="I51" i="1"/>
  <c r="D51" i="1" s="1"/>
  <c r="M51" i="1"/>
  <c r="M161" i="1"/>
  <c r="I161" i="1"/>
  <c r="D161" i="1" s="1"/>
  <c r="L220" i="1"/>
  <c r="N212" i="1"/>
  <c r="M184" i="1"/>
  <c r="J182" i="1"/>
  <c r="N182" i="1"/>
  <c r="J178" i="1"/>
  <c r="N178" i="1"/>
  <c r="J158" i="1"/>
  <c r="N158" i="1"/>
  <c r="J138" i="1"/>
  <c r="N138" i="1"/>
  <c r="J111" i="1"/>
  <c r="N111" i="1"/>
  <c r="J100" i="1"/>
  <c r="N100" i="1"/>
  <c r="J88" i="1"/>
  <c r="N88" i="1"/>
  <c r="I25" i="1"/>
  <c r="D25" i="1" s="1"/>
  <c r="M25" i="1"/>
  <c r="I187" i="1"/>
  <c r="D187" i="1" s="1"/>
  <c r="M187" i="1"/>
  <c r="I183" i="1"/>
  <c r="D183" i="1" s="1"/>
  <c r="I131" i="1"/>
  <c r="D131" i="1" s="1"/>
  <c r="M131" i="1"/>
  <c r="I119" i="1"/>
  <c r="D119" i="1" s="1"/>
  <c r="I109" i="1"/>
  <c r="D109" i="1" s="1"/>
  <c r="M109" i="1"/>
  <c r="I95" i="1"/>
  <c r="D95" i="1" s="1"/>
  <c r="M95" i="1"/>
  <c r="I48" i="1"/>
  <c r="D48" i="1" s="1"/>
  <c r="I41" i="1"/>
  <c r="D41" i="1" s="1"/>
  <c r="I36" i="1"/>
  <c r="D36" i="1" s="1"/>
  <c r="I33" i="1"/>
  <c r="D33" i="1" s="1"/>
  <c r="M33" i="1"/>
  <c r="H199" i="1"/>
  <c r="H190" i="1"/>
  <c r="H174" i="1"/>
  <c r="L174" i="1"/>
  <c r="H160" i="1"/>
  <c r="L160" i="1"/>
  <c r="H156" i="1"/>
  <c r="L156" i="1"/>
  <c r="H131" i="1"/>
  <c r="L131" i="1"/>
  <c r="H87" i="1"/>
  <c r="H55" i="1"/>
  <c r="L55" i="1"/>
  <c r="H46" i="1"/>
  <c r="L46" i="1"/>
  <c r="H32" i="1"/>
  <c r="L32" i="1"/>
  <c r="H26" i="1"/>
  <c r="H20" i="1"/>
  <c r="L20" i="1"/>
  <c r="J64" i="1"/>
  <c r="N64" i="1"/>
  <c r="J68" i="1"/>
  <c r="N68" i="1"/>
  <c r="J22" i="1"/>
  <c r="J24" i="1"/>
  <c r="N24" i="1"/>
  <c r="I83" i="1"/>
  <c r="D83" i="1" s="1"/>
  <c r="I81" i="1"/>
  <c r="D81" i="1" s="1"/>
  <c r="M81" i="1"/>
  <c r="H79" i="1"/>
  <c r="L79" i="1"/>
  <c r="J77" i="1"/>
  <c r="N77" i="1"/>
  <c r="H74" i="1"/>
  <c r="L74" i="1"/>
  <c r="H72" i="1"/>
  <c r="L72" i="1"/>
  <c r="M222" i="1"/>
  <c r="M212" i="1"/>
  <c r="N199" i="1"/>
  <c r="L194" i="1"/>
  <c r="M186" i="1"/>
  <c r="L173" i="1"/>
  <c r="M134" i="1"/>
  <c r="N87" i="1"/>
  <c r="N79" i="1"/>
  <c r="N75" i="1"/>
  <c r="L73" i="1"/>
  <c r="N27" i="1"/>
  <c r="M6" i="1"/>
  <c r="J166" i="1"/>
  <c r="N166" i="1"/>
  <c r="J157" i="1"/>
  <c r="J108" i="1"/>
  <c r="N108" i="1"/>
  <c r="J50" i="1"/>
  <c r="N50" i="1"/>
  <c r="J42" i="1"/>
  <c r="J37" i="1"/>
  <c r="N37" i="1"/>
  <c r="J10" i="1"/>
  <c r="N10" i="1"/>
  <c r="J6" i="1"/>
  <c r="N6" i="1"/>
  <c r="I23" i="1"/>
  <c r="D23" i="1" s="1"/>
  <c r="M23" i="1"/>
  <c r="I9" i="1"/>
  <c r="D9" i="1" s="1"/>
  <c r="M9" i="1"/>
  <c r="I179" i="1"/>
  <c r="D179" i="1" s="1"/>
  <c r="I173" i="1"/>
  <c r="D173" i="1" s="1"/>
  <c r="I122" i="1"/>
  <c r="D122" i="1" s="1"/>
  <c r="M122" i="1"/>
  <c r="I101" i="1"/>
  <c r="D101" i="1" s="1"/>
  <c r="M101" i="1"/>
  <c r="I91" i="1"/>
  <c r="D91" i="1" s="1"/>
  <c r="I89" i="1"/>
  <c r="D89" i="1" s="1"/>
  <c r="M89" i="1"/>
  <c r="I85" i="1"/>
  <c r="D85" i="1" s="1"/>
  <c r="M85" i="1"/>
  <c r="I53" i="1"/>
  <c r="D53" i="1" s="1"/>
  <c r="M53" i="1"/>
  <c r="I44" i="1"/>
  <c r="D44" i="1" s="1"/>
  <c r="M44" i="1"/>
  <c r="I32" i="1"/>
  <c r="D32" i="1" s="1"/>
  <c r="M32" i="1"/>
  <c r="I29" i="1"/>
  <c r="D29" i="1" s="1"/>
  <c r="M29" i="1"/>
  <c r="H186" i="1"/>
  <c r="L186" i="1"/>
  <c r="H182" i="1"/>
  <c r="H180" i="1"/>
  <c r="L180" i="1"/>
  <c r="H176" i="1"/>
  <c r="H170" i="1"/>
  <c r="L170" i="1"/>
  <c r="H155" i="1"/>
  <c r="H134" i="1"/>
  <c r="L134" i="1"/>
  <c r="H108" i="1"/>
  <c r="L108" i="1"/>
  <c r="H28" i="1"/>
  <c r="L28" i="1"/>
  <c r="H14" i="1"/>
  <c r="L14" i="1"/>
  <c r="I65" i="1"/>
  <c r="D65" i="1" s="1"/>
  <c r="M65" i="1"/>
  <c r="J66" i="1"/>
  <c r="N66" i="1"/>
  <c r="J112" i="1"/>
  <c r="N112" i="1"/>
  <c r="H82" i="1"/>
  <c r="J78" i="1"/>
  <c r="N78" i="1"/>
  <c r="J74" i="1"/>
  <c r="N74" i="1"/>
  <c r="J72" i="1"/>
  <c r="N72" i="1"/>
  <c r="I163" i="1"/>
  <c r="D163" i="1" s="1"/>
  <c r="M163" i="1"/>
  <c r="J5" i="1"/>
  <c r="N5" i="1"/>
  <c r="M223" i="1"/>
  <c r="L222" i="1"/>
  <c r="N220" i="1"/>
  <c r="L212" i="1"/>
  <c r="M199" i="1"/>
  <c r="L195" i="1"/>
  <c r="L183" i="1"/>
  <c r="M138" i="1"/>
  <c r="L133" i="1"/>
  <c r="M102" i="1"/>
  <c r="M86" i="1"/>
  <c r="M78" i="1"/>
  <c r="M50" i="1"/>
  <c r="M38" i="1"/>
  <c r="N19" i="1"/>
  <c r="H4" i="1"/>
  <c r="L4" i="1"/>
  <c r="J136" i="1"/>
  <c r="N136" i="1"/>
  <c r="J98" i="1"/>
  <c r="N98" i="1"/>
  <c r="J93" i="1"/>
  <c r="N93" i="1"/>
  <c r="J90" i="1"/>
  <c r="N90" i="1"/>
  <c r="J86" i="1"/>
  <c r="N86" i="1"/>
  <c r="J53" i="1"/>
  <c r="N53" i="1"/>
  <c r="J36" i="1"/>
  <c r="N36" i="1"/>
  <c r="J26" i="1"/>
  <c r="N26" i="1"/>
  <c r="J9" i="1"/>
  <c r="N9" i="1"/>
  <c r="I27" i="1"/>
  <c r="D27" i="1" s="1"/>
  <c r="M27" i="1"/>
  <c r="I8" i="1"/>
  <c r="D8" i="1" s="1"/>
  <c r="M8" i="1"/>
  <c r="I185" i="1"/>
  <c r="D185" i="1" s="1"/>
  <c r="M185" i="1"/>
  <c r="I137" i="1"/>
  <c r="D137" i="1" s="1"/>
  <c r="M137" i="1"/>
  <c r="I118" i="1"/>
  <c r="D118" i="1" s="1"/>
  <c r="M118" i="1"/>
  <c r="I100" i="1"/>
  <c r="D100" i="1" s="1"/>
  <c r="M100" i="1"/>
  <c r="I88" i="1"/>
  <c r="D88" i="1" s="1"/>
  <c r="M88" i="1"/>
  <c r="I52" i="1"/>
  <c r="D52" i="1" s="1"/>
  <c r="M52" i="1"/>
  <c r="I47" i="1"/>
  <c r="D47" i="1" s="1"/>
  <c r="M47" i="1"/>
  <c r="I43" i="1"/>
  <c r="D43" i="1" s="1"/>
  <c r="M43" i="1"/>
  <c r="I35" i="1"/>
  <c r="D35" i="1" s="1"/>
  <c r="M35" i="1"/>
  <c r="I28" i="1"/>
  <c r="D28" i="1" s="1"/>
  <c r="M28" i="1"/>
  <c r="H169" i="1"/>
  <c r="L169" i="1"/>
  <c r="H166" i="1"/>
  <c r="L166" i="1"/>
  <c r="H158" i="1"/>
  <c r="L158" i="1"/>
  <c r="H98" i="1"/>
  <c r="L98" i="1"/>
  <c r="H86" i="1"/>
  <c r="L86" i="1"/>
  <c r="H51" i="1"/>
  <c r="L51" i="1"/>
  <c r="H44" i="1"/>
  <c r="L44" i="1"/>
  <c r="H34" i="1"/>
  <c r="L34" i="1"/>
  <c r="J118" i="1"/>
  <c r="N118" i="1"/>
  <c r="I129" i="1"/>
  <c r="D129" i="1" s="1"/>
  <c r="M129" i="1"/>
  <c r="H130" i="1"/>
  <c r="L130" i="1"/>
  <c r="I84" i="1"/>
  <c r="D84" i="1" s="1"/>
  <c r="M84" i="1"/>
  <c r="H83" i="1"/>
  <c r="L83" i="1"/>
  <c r="I162" i="1"/>
  <c r="D162" i="1" s="1"/>
  <c r="M162" i="1"/>
  <c r="J163" i="1"/>
  <c r="N163" i="1"/>
  <c r="L223" i="1"/>
  <c r="M220" i="1"/>
  <c r="M189" i="1"/>
  <c r="L177" i="1"/>
  <c r="M174" i="1"/>
  <c r="N171" i="1"/>
  <c r="N169" i="1"/>
  <c r="L167" i="1"/>
  <c r="L137" i="1"/>
  <c r="M108" i="1"/>
  <c r="M82" i="1"/>
  <c r="M66" i="1"/>
  <c r="L53" i="1"/>
  <c r="L41" i="1"/>
  <c r="L25" i="1"/>
  <c r="N11" i="1"/>
  <c r="N7" i="1"/>
  <c r="J45" i="1"/>
  <c r="I135" i="1"/>
  <c r="D135" i="1" s="1"/>
  <c r="J154" i="1"/>
  <c r="J194" i="1"/>
  <c r="J186" i="1"/>
  <c r="J176" i="1"/>
  <c r="I5" i="1"/>
  <c r="D5" i="1" s="1"/>
  <c r="J119" i="1"/>
  <c r="H172" i="1"/>
  <c r="J102" i="1"/>
  <c r="I21" i="1"/>
  <c r="D21" i="1" s="1"/>
  <c r="I11" i="1"/>
  <c r="D11" i="1" s="1"/>
  <c r="J94" i="1"/>
  <c r="J133" i="1"/>
  <c r="J49" i="1"/>
  <c r="I139" i="1"/>
  <c r="D139" i="1" s="1"/>
  <c r="H9" i="1"/>
  <c r="J185" i="1"/>
  <c r="H162" i="1"/>
  <c r="I20" i="1"/>
  <c r="D20" i="1" s="1"/>
  <c r="J175" i="1"/>
  <c r="J174" i="1"/>
  <c r="J76" i="1"/>
  <c r="J47" i="1"/>
  <c r="J52" i="1"/>
  <c r="J55" i="1"/>
  <c r="J99" i="1"/>
  <c r="J188" i="1"/>
  <c r="J224" i="1"/>
  <c r="J170" i="1"/>
  <c r="I195" i="1"/>
  <c r="D195" i="1" s="1"/>
  <c r="I136" i="1"/>
  <c r="D136" i="1" s="1"/>
  <c r="H201" i="1"/>
  <c r="H185" i="1"/>
  <c r="D65500" i="1" l="1"/>
  <c r="P221" i="1" l="1"/>
  <c r="T221" i="1" s="1"/>
  <c r="H22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sunada</author>
  </authors>
  <commentList>
    <comment ref="F72" authorId="0" shapeId="0" xr:uid="{00000000-0006-0000-0000-000001000000}">
      <text>
        <r>
          <rPr>
            <b/>
            <sz val="9"/>
            <color indexed="81"/>
            <rFont val="MS P ゴシック"/>
            <family val="3"/>
            <charset val="128"/>
          </rPr>
          <t>sunada:</t>
        </r>
        <r>
          <rPr>
            <sz val="9"/>
            <color indexed="81"/>
            <rFont val="MS P ゴシック"/>
            <family val="3"/>
            <charset val="128"/>
          </rPr>
          <t xml:space="preserve">
No.280～No.284の取り扱いにご注意ください。価格表をご使用の場合は、非表示に‼</t>
        </r>
      </text>
    </comment>
    <comment ref="F203" authorId="0" shapeId="0" xr:uid="{00000000-0006-0000-0000-000002000000}">
      <text>
        <r>
          <rPr>
            <b/>
            <sz val="9"/>
            <color indexed="81"/>
            <rFont val="MS P ゴシック"/>
            <family val="3"/>
            <charset val="128"/>
          </rPr>
          <t>sunada:</t>
        </r>
        <r>
          <rPr>
            <sz val="9"/>
            <color indexed="81"/>
            <rFont val="MS P ゴシック"/>
            <family val="3"/>
            <charset val="128"/>
          </rPr>
          <t xml:space="preserve">
４巻セットの送料は
６６０円です。
2巻～3巻の場合はお問い合わせください</t>
        </r>
      </text>
    </comment>
  </commentList>
</comments>
</file>

<file path=xl/sharedStrings.xml><?xml version="1.0" encoding="utf-8"?>
<sst xmlns="http://schemas.openxmlformats.org/spreadsheetml/2006/main" count="742" uniqueCount="465">
  <si>
    <t>法</t>
    <rPh sb="0" eb="1">
      <t>ホウ</t>
    </rPh>
    <phoneticPr fontId="2"/>
  </si>
  <si>
    <t>労</t>
    <rPh sb="0" eb="1">
      <t>ロウ</t>
    </rPh>
    <phoneticPr fontId="2"/>
  </si>
  <si>
    <t>令</t>
    <rPh sb="0" eb="1">
      <t>レイ</t>
    </rPh>
    <phoneticPr fontId="2"/>
  </si>
  <si>
    <t>協</t>
    <rPh sb="0" eb="1">
      <t>キョウ</t>
    </rPh>
    <phoneticPr fontId="2"/>
  </si>
  <si>
    <t>全</t>
    <rPh sb="0" eb="1">
      <t>ゼン</t>
    </rPh>
    <phoneticPr fontId="2"/>
  </si>
  <si>
    <t>警</t>
    <rPh sb="0" eb="1">
      <t>ケイ</t>
    </rPh>
    <phoneticPr fontId="2"/>
  </si>
  <si>
    <t>京</t>
    <rPh sb="0" eb="1">
      <t>キョウ</t>
    </rPh>
    <phoneticPr fontId="2"/>
  </si>
  <si>
    <t>　</t>
    <phoneticPr fontId="2"/>
  </si>
  <si>
    <t>加盟員価格</t>
    <rPh sb="0" eb="2">
      <t>カメイ</t>
    </rPh>
    <rPh sb="2" eb="3">
      <t>イン</t>
    </rPh>
    <rPh sb="3" eb="5">
      <t>カカク</t>
    </rPh>
    <phoneticPr fontId="2"/>
  </si>
  <si>
    <t>送　料</t>
    <rPh sb="0" eb="1">
      <t>ソウ</t>
    </rPh>
    <rPh sb="2" eb="3">
      <t>リョウ</t>
    </rPh>
    <phoneticPr fontId="2"/>
  </si>
  <si>
    <t>5冊以上無料</t>
    <rPh sb="1" eb="2">
      <t>サツ</t>
    </rPh>
    <rPh sb="2" eb="4">
      <t>イジョウ</t>
    </rPh>
    <rPh sb="4" eb="6">
      <t>ムリョウ</t>
    </rPh>
    <phoneticPr fontId="2"/>
  </si>
  <si>
    <t>11冊以上無料</t>
    <rPh sb="2" eb="3">
      <t>サツ</t>
    </rPh>
    <rPh sb="3" eb="5">
      <t>イジョウ</t>
    </rPh>
    <rPh sb="5" eb="7">
      <t>ムリョウ</t>
    </rPh>
    <phoneticPr fontId="2"/>
  </si>
  <si>
    <t>実　費</t>
    <rPh sb="0" eb="1">
      <t>ジツ</t>
    </rPh>
    <rPh sb="2" eb="3">
      <t>ヒ</t>
    </rPh>
    <phoneticPr fontId="2"/>
  </si>
  <si>
    <t>無　料</t>
    <rPh sb="0" eb="1">
      <t>ム</t>
    </rPh>
    <rPh sb="2" eb="3">
      <t>リョウ</t>
    </rPh>
    <phoneticPr fontId="2"/>
  </si>
  <si>
    <t>21冊以上無料</t>
    <rPh sb="2" eb="3">
      <t>サツ</t>
    </rPh>
    <rPh sb="3" eb="5">
      <t>イジョウ</t>
    </rPh>
    <rPh sb="5" eb="7">
      <t>ムリョウ</t>
    </rPh>
    <phoneticPr fontId="2"/>
  </si>
  <si>
    <t>ｺｰﾄﾞ</t>
    <phoneticPr fontId="2"/>
  </si>
  <si>
    <t>送付先</t>
    <rPh sb="0" eb="2">
      <t>ソウフ</t>
    </rPh>
    <rPh sb="2" eb="3">
      <t>サキ</t>
    </rPh>
    <phoneticPr fontId="2"/>
  </si>
  <si>
    <t>会社名</t>
    <rPh sb="0" eb="2">
      <t>カイシャ</t>
    </rPh>
    <rPh sb="2" eb="3">
      <t>ナ</t>
    </rPh>
    <phoneticPr fontId="2"/>
  </si>
  <si>
    <t>連絡先</t>
    <rPh sb="0" eb="2">
      <t>レンラク</t>
    </rPh>
    <rPh sb="2" eb="3">
      <t>サキ</t>
    </rPh>
    <phoneticPr fontId="2"/>
  </si>
  <si>
    <t>担当者</t>
    <rPh sb="0" eb="3">
      <t>タントウシャ</t>
    </rPh>
    <phoneticPr fontId="2"/>
  </si>
  <si>
    <t>一般価格</t>
    <rPh sb="0" eb="2">
      <t>イッパン</t>
    </rPh>
    <rPh sb="2" eb="4">
      <t>カカク</t>
    </rPh>
    <phoneticPr fontId="2"/>
  </si>
  <si>
    <t>協会価格</t>
    <rPh sb="0" eb="2">
      <t>キョウカイ</t>
    </rPh>
    <rPh sb="2" eb="4">
      <t>カカク</t>
    </rPh>
    <phoneticPr fontId="2"/>
  </si>
  <si>
    <t>502-1</t>
    <phoneticPr fontId="2"/>
  </si>
  <si>
    <t>502-2</t>
    <phoneticPr fontId="2"/>
  </si>
  <si>
    <t>502-3</t>
    <phoneticPr fontId="2"/>
  </si>
  <si>
    <t>502-4</t>
    <phoneticPr fontId="2"/>
  </si>
  <si>
    <t>502-5</t>
    <phoneticPr fontId="2"/>
  </si>
  <si>
    <t>502-6</t>
    <phoneticPr fontId="2"/>
  </si>
  <si>
    <t>の</t>
    <phoneticPr fontId="2"/>
  </si>
  <si>
    <t>他</t>
    <rPh sb="0" eb="1">
      <t>タ</t>
    </rPh>
    <phoneticPr fontId="2"/>
  </si>
  <si>
    <t>　</t>
    <phoneticPr fontId="2"/>
  </si>
  <si>
    <t>品　　　　　名</t>
    <rPh sb="0" eb="1">
      <t>シナ</t>
    </rPh>
    <rPh sb="6" eb="7">
      <t>メイ</t>
    </rPh>
    <phoneticPr fontId="2"/>
  </si>
  <si>
    <t>合計</t>
    <rPh sb="0" eb="2">
      <t>ゴウケイ</t>
    </rPh>
    <phoneticPr fontId="2"/>
  </si>
  <si>
    <t>鹿児島県</t>
    <rPh sb="0" eb="4">
      <t>カゴシマケン</t>
    </rPh>
    <phoneticPr fontId="2"/>
  </si>
  <si>
    <t>沖縄県</t>
    <rPh sb="0" eb="3">
      <t>オキナワケン</t>
    </rPh>
    <phoneticPr fontId="2"/>
  </si>
  <si>
    <t>5枚以上無料</t>
    <rPh sb="1" eb="2">
      <t>マイ</t>
    </rPh>
    <rPh sb="2" eb="4">
      <t>イジョウ</t>
    </rPh>
    <rPh sb="4" eb="6">
      <t>ムリョウ</t>
    </rPh>
    <phoneticPr fontId="2"/>
  </si>
  <si>
    <t>-</t>
    <phoneticPr fontId="2"/>
  </si>
  <si>
    <t>ラ</t>
    <phoneticPr fontId="2"/>
  </si>
  <si>
    <t>イ</t>
    <phoneticPr fontId="2"/>
  </si>
  <si>
    <t>ト</t>
    <phoneticPr fontId="2"/>
  </si>
  <si>
    <t>花</t>
    <rPh sb="0" eb="1">
      <t>ハナ</t>
    </rPh>
    <phoneticPr fontId="2"/>
  </si>
  <si>
    <t>書</t>
    <rPh sb="0" eb="1">
      <t>ショ</t>
    </rPh>
    <phoneticPr fontId="2"/>
  </si>
  <si>
    <t>無　料</t>
  </si>
  <si>
    <t>無料</t>
    <rPh sb="0" eb="2">
      <t>ムリョウ</t>
    </rPh>
    <phoneticPr fontId="2"/>
  </si>
  <si>
    <t>送料無料</t>
    <rPh sb="0" eb="2">
      <t>ソウリョウ</t>
    </rPh>
    <rPh sb="2" eb="4">
      <t>ムリョウ</t>
    </rPh>
    <phoneticPr fontId="2"/>
  </si>
  <si>
    <t>2冊以上無料</t>
    <rPh sb="1" eb="2">
      <t>サツ</t>
    </rPh>
    <rPh sb="2" eb="4">
      <t>イジョウ</t>
    </rPh>
    <rPh sb="4" eb="6">
      <t>ムリョウ</t>
    </rPh>
    <phoneticPr fontId="2"/>
  </si>
  <si>
    <t>522-1</t>
    <phoneticPr fontId="2"/>
  </si>
  <si>
    <t>522-2</t>
    <phoneticPr fontId="2"/>
  </si>
  <si>
    <t>522-3</t>
    <phoneticPr fontId="2"/>
  </si>
  <si>
    <t>522-4</t>
    <phoneticPr fontId="2"/>
  </si>
  <si>
    <t>522-5</t>
    <phoneticPr fontId="2"/>
  </si>
  <si>
    <t>522-6</t>
    <phoneticPr fontId="2"/>
  </si>
  <si>
    <t>523-1</t>
    <phoneticPr fontId="2"/>
  </si>
  <si>
    <t>523-2</t>
    <phoneticPr fontId="2"/>
  </si>
  <si>
    <t>524-1</t>
    <phoneticPr fontId="2"/>
  </si>
  <si>
    <t>524-2</t>
    <phoneticPr fontId="2"/>
  </si>
  <si>
    <t>525-1</t>
    <phoneticPr fontId="2"/>
  </si>
  <si>
    <t>525-2</t>
    <phoneticPr fontId="2"/>
  </si>
  <si>
    <t>サ</t>
    <phoneticPr fontId="2"/>
  </si>
  <si>
    <t>ン</t>
    <phoneticPr fontId="2"/>
  </si>
  <si>
    <t>ワ</t>
    <phoneticPr fontId="2"/>
  </si>
  <si>
    <t>そ</t>
    <phoneticPr fontId="2"/>
  </si>
  <si>
    <t>〒</t>
    <phoneticPr fontId="2"/>
  </si>
  <si>
    <t>立</t>
    <rPh sb="0" eb="1">
      <t>タ</t>
    </rPh>
    <phoneticPr fontId="2"/>
  </si>
  <si>
    <t>送料込</t>
    <rPh sb="0" eb="2">
      <t>ソウリョウ</t>
    </rPh>
    <rPh sb="2" eb="3">
      <t>コミ</t>
    </rPh>
    <phoneticPr fontId="2"/>
  </si>
  <si>
    <t>雑踏警備業務の手引</t>
    <rPh sb="0" eb="2">
      <t>ザットウ</t>
    </rPh>
    <rPh sb="2" eb="4">
      <t>ケイビ</t>
    </rPh>
    <rPh sb="4" eb="6">
      <t>ギョウム</t>
    </rPh>
    <rPh sb="7" eb="9">
      <t>テビキ</t>
    </rPh>
    <phoneticPr fontId="2"/>
  </si>
  <si>
    <t>機械警備業務の手引</t>
    <rPh sb="0" eb="2">
      <t>キカイ</t>
    </rPh>
    <rPh sb="2" eb="4">
      <t>ケイビ</t>
    </rPh>
    <rPh sb="4" eb="6">
      <t>ギョウム</t>
    </rPh>
    <rPh sb="7" eb="9">
      <t>テビキ</t>
    </rPh>
    <phoneticPr fontId="2"/>
  </si>
  <si>
    <t>身辺警備業務の手引</t>
    <rPh sb="0" eb="2">
      <t>シンペン</t>
    </rPh>
    <rPh sb="2" eb="4">
      <t>ケイビ</t>
    </rPh>
    <rPh sb="4" eb="6">
      <t>ギョウム</t>
    </rPh>
    <rPh sb="7" eb="9">
      <t>テビキ</t>
    </rPh>
    <phoneticPr fontId="2"/>
  </si>
  <si>
    <t>警備手帳</t>
    <rPh sb="0" eb="2">
      <t>ケイビ</t>
    </rPh>
    <rPh sb="2" eb="4">
      <t>テチョウ</t>
    </rPh>
    <phoneticPr fontId="2"/>
  </si>
  <si>
    <t>キーワードI（ﾃﾞｨﾌｪﾝｽﾌｫｰｶｽ）</t>
    <phoneticPr fontId="2"/>
  </si>
  <si>
    <t>セキュリティ・マニュアルNo.1</t>
    <phoneticPr fontId="2"/>
  </si>
  <si>
    <t>セキュリティ・マニュアルNo.2</t>
    <phoneticPr fontId="2"/>
  </si>
  <si>
    <t xml:space="preserve">セキュリティ・マニュアルNo.3 </t>
    <phoneticPr fontId="2"/>
  </si>
  <si>
    <t>セキュリティ・マニュアルNo.4</t>
    <phoneticPr fontId="2"/>
  </si>
  <si>
    <t>セキュリティ・マニュアルNo.5</t>
    <phoneticPr fontId="2"/>
  </si>
  <si>
    <t>警備員名簿用紙（３０枚セット）</t>
    <rPh sb="0" eb="3">
      <t>ケイビイン</t>
    </rPh>
    <rPh sb="3" eb="5">
      <t>メイボ</t>
    </rPh>
    <rPh sb="5" eb="7">
      <t>ヨウシ</t>
    </rPh>
    <rPh sb="10" eb="11">
      <t>マイ</t>
    </rPh>
    <phoneticPr fontId="2"/>
  </si>
  <si>
    <t>security eye 特集</t>
    <rPh sb="13" eb="15">
      <t>トクシュウ</t>
    </rPh>
    <phoneticPr fontId="2"/>
  </si>
  <si>
    <t>セキュリティタイム用バインダー</t>
    <rPh sb="9" eb="10">
      <t>ヨウ</t>
    </rPh>
    <phoneticPr fontId="2"/>
  </si>
  <si>
    <t>ネクタイピン（銀）　 男性用</t>
    <rPh sb="7" eb="8">
      <t>ギン</t>
    </rPh>
    <rPh sb="11" eb="13">
      <t>ダンセイ</t>
    </rPh>
    <rPh sb="13" eb="14">
      <t>ヨウ</t>
    </rPh>
    <phoneticPr fontId="2"/>
  </si>
  <si>
    <t>ネクタイピン（銀）　 女性用</t>
    <rPh sb="7" eb="8">
      <t>ギン</t>
    </rPh>
    <rPh sb="11" eb="13">
      <t>ジョセイ</t>
    </rPh>
    <rPh sb="13" eb="14">
      <t>ヨウ</t>
    </rPh>
    <phoneticPr fontId="2"/>
  </si>
  <si>
    <t>ネクタイピン（金）　 女性用</t>
    <rPh sb="7" eb="8">
      <t>キン</t>
    </rPh>
    <rPh sb="11" eb="13">
      <t>ジョセイ</t>
    </rPh>
    <rPh sb="13" eb="14">
      <t>ヨウ</t>
    </rPh>
    <phoneticPr fontId="2"/>
  </si>
  <si>
    <t>新警備員教育DVD  全６巻</t>
    <rPh sb="0" eb="1">
      <t>シン</t>
    </rPh>
    <rPh sb="1" eb="4">
      <t>ケイビイン</t>
    </rPh>
    <rPh sb="4" eb="6">
      <t>キョウイク</t>
    </rPh>
    <rPh sb="11" eb="12">
      <t>ゼン</t>
    </rPh>
    <rPh sb="13" eb="14">
      <t>マ</t>
    </rPh>
    <phoneticPr fontId="2"/>
  </si>
  <si>
    <t>新警備員教育DVD（第１巻）</t>
    <rPh sb="0" eb="1">
      <t>シン</t>
    </rPh>
    <rPh sb="1" eb="4">
      <t>ケイビイン</t>
    </rPh>
    <rPh sb="4" eb="6">
      <t>キョウイク</t>
    </rPh>
    <rPh sb="10" eb="11">
      <t>ダイ</t>
    </rPh>
    <rPh sb="12" eb="13">
      <t>カン</t>
    </rPh>
    <phoneticPr fontId="2"/>
  </si>
  <si>
    <t>新警備員教育DVD（第２巻）</t>
    <rPh sb="0" eb="1">
      <t>シン</t>
    </rPh>
    <rPh sb="1" eb="4">
      <t>ケイビイン</t>
    </rPh>
    <rPh sb="4" eb="6">
      <t>キョウイク</t>
    </rPh>
    <rPh sb="10" eb="11">
      <t>ダイ</t>
    </rPh>
    <rPh sb="12" eb="13">
      <t>カン</t>
    </rPh>
    <phoneticPr fontId="2"/>
  </si>
  <si>
    <t>新警備員教育DVD（第３巻）</t>
    <rPh sb="0" eb="1">
      <t>シン</t>
    </rPh>
    <rPh sb="1" eb="4">
      <t>ケイビイン</t>
    </rPh>
    <rPh sb="4" eb="6">
      <t>キョウイク</t>
    </rPh>
    <rPh sb="10" eb="11">
      <t>ダイ</t>
    </rPh>
    <rPh sb="12" eb="13">
      <t>カン</t>
    </rPh>
    <phoneticPr fontId="2"/>
  </si>
  <si>
    <t>新警備員教育DVD（第４巻）</t>
    <rPh sb="0" eb="1">
      <t>シン</t>
    </rPh>
    <rPh sb="1" eb="4">
      <t>ケイビイン</t>
    </rPh>
    <rPh sb="4" eb="6">
      <t>キョウイク</t>
    </rPh>
    <rPh sb="10" eb="11">
      <t>ダイ</t>
    </rPh>
    <rPh sb="12" eb="13">
      <t>カン</t>
    </rPh>
    <phoneticPr fontId="2"/>
  </si>
  <si>
    <t>新警備員教育DVD（第５巻）</t>
    <rPh sb="0" eb="1">
      <t>シン</t>
    </rPh>
    <rPh sb="1" eb="4">
      <t>ケイビイン</t>
    </rPh>
    <rPh sb="4" eb="6">
      <t>キョウイク</t>
    </rPh>
    <rPh sb="10" eb="11">
      <t>ダイ</t>
    </rPh>
    <rPh sb="12" eb="13">
      <t>カン</t>
    </rPh>
    <phoneticPr fontId="2"/>
  </si>
  <si>
    <t>新警備員教育DVD（第６巻）</t>
    <rPh sb="0" eb="1">
      <t>シン</t>
    </rPh>
    <rPh sb="1" eb="4">
      <t>ケイビイン</t>
    </rPh>
    <rPh sb="4" eb="6">
      <t>キョウイク</t>
    </rPh>
    <rPh sb="10" eb="11">
      <t>ダイ</t>
    </rPh>
    <rPh sb="12" eb="13">
      <t>カン</t>
    </rPh>
    <phoneticPr fontId="2"/>
  </si>
  <si>
    <t>残業手当のいらない管理職</t>
    <rPh sb="0" eb="2">
      <t>ザンギョウ</t>
    </rPh>
    <rPh sb="2" eb="4">
      <t>テアテ</t>
    </rPh>
    <rPh sb="9" eb="11">
      <t>カンリ</t>
    </rPh>
    <rPh sb="11" eb="12">
      <t>ショク</t>
    </rPh>
    <phoneticPr fontId="2"/>
  </si>
  <si>
    <t>危機管理実務必携 (全１巻)</t>
    <rPh sb="0" eb="2">
      <t>キキ</t>
    </rPh>
    <rPh sb="2" eb="4">
      <t>カンリ</t>
    </rPh>
    <rPh sb="4" eb="6">
      <t>ジツム</t>
    </rPh>
    <rPh sb="6" eb="8">
      <t>ヒッケイ</t>
    </rPh>
    <rPh sb="10" eb="11">
      <t>ゼン</t>
    </rPh>
    <rPh sb="12" eb="13">
      <t>カン</t>
    </rPh>
    <phoneticPr fontId="2"/>
  </si>
  <si>
    <t>個人情報保護ハンドブック(加除式)</t>
    <rPh sb="0" eb="2">
      <t>コジン</t>
    </rPh>
    <rPh sb="2" eb="4">
      <t>ジョウホウ</t>
    </rPh>
    <rPh sb="4" eb="6">
      <t>ホゴ</t>
    </rPh>
    <rPh sb="13" eb="16">
      <t>カジョシキ</t>
    </rPh>
    <phoneticPr fontId="2"/>
  </si>
  <si>
    <t xml:space="preserve"> 幼保施設等安全･安心ハンドブック(加除式)</t>
    <rPh sb="1" eb="2">
      <t>ヨウ</t>
    </rPh>
    <rPh sb="2" eb="3">
      <t>タモツ</t>
    </rPh>
    <rPh sb="3" eb="6">
      <t>シセツナド</t>
    </rPh>
    <rPh sb="6" eb="8">
      <t>アンゼン</t>
    </rPh>
    <rPh sb="9" eb="11">
      <t>アンシン</t>
    </rPh>
    <rPh sb="18" eb="21">
      <t>カジョシキ</t>
    </rPh>
    <phoneticPr fontId="2"/>
  </si>
  <si>
    <t>「映像でマスターする警戒杖術」ＤＶＤ（１巻）</t>
    <rPh sb="1" eb="3">
      <t>エイゾウ</t>
    </rPh>
    <rPh sb="10" eb="12">
      <t>ケイカイ</t>
    </rPh>
    <rPh sb="12" eb="13">
      <t>ジョウ</t>
    </rPh>
    <rPh sb="13" eb="14">
      <t>ジュツ</t>
    </rPh>
    <rPh sb="20" eb="21">
      <t>カン</t>
    </rPh>
    <phoneticPr fontId="2"/>
  </si>
  <si>
    <t>507-1</t>
    <phoneticPr fontId="2"/>
  </si>
  <si>
    <t>安全と信頼ＤＶＤ　全６巻</t>
    <rPh sb="0" eb="2">
      <t>アンゼン</t>
    </rPh>
    <rPh sb="3" eb="5">
      <t>シンライ</t>
    </rPh>
    <rPh sb="9" eb="10">
      <t>ゼン</t>
    </rPh>
    <rPh sb="11" eb="12">
      <t>カン</t>
    </rPh>
    <phoneticPr fontId="2"/>
  </si>
  <si>
    <t xml:space="preserve">安全と信頼ＤＶＤ（第１巻） </t>
    <rPh sb="0" eb="2">
      <t>アンゼン</t>
    </rPh>
    <rPh sb="3" eb="5">
      <t>シンライ</t>
    </rPh>
    <rPh sb="9" eb="10">
      <t>ダイ</t>
    </rPh>
    <rPh sb="11" eb="12">
      <t>カン</t>
    </rPh>
    <phoneticPr fontId="2"/>
  </si>
  <si>
    <t>安全と信頼ＤＶＤ（第２巻）</t>
    <rPh sb="0" eb="2">
      <t>アンゼン</t>
    </rPh>
    <rPh sb="3" eb="5">
      <t>シンライ</t>
    </rPh>
    <rPh sb="9" eb="10">
      <t>ダイ</t>
    </rPh>
    <rPh sb="11" eb="12">
      <t>カン</t>
    </rPh>
    <phoneticPr fontId="2"/>
  </si>
  <si>
    <t>安全と信頼ＤＶＤ（第３巻）</t>
    <rPh sb="0" eb="2">
      <t>アンゼン</t>
    </rPh>
    <rPh sb="3" eb="5">
      <t>シンライ</t>
    </rPh>
    <rPh sb="9" eb="10">
      <t>ダイ</t>
    </rPh>
    <rPh sb="11" eb="12">
      <t>カン</t>
    </rPh>
    <phoneticPr fontId="2"/>
  </si>
  <si>
    <t>安全と信頼ＤＶＤ（第４巻）</t>
    <rPh sb="0" eb="2">
      <t>アンゼン</t>
    </rPh>
    <rPh sb="3" eb="5">
      <t>シンライ</t>
    </rPh>
    <rPh sb="9" eb="10">
      <t>ダイ</t>
    </rPh>
    <rPh sb="11" eb="12">
      <t>カン</t>
    </rPh>
    <phoneticPr fontId="2"/>
  </si>
  <si>
    <t>安全と信頼ＤＶＤ（第５巻）</t>
    <rPh sb="0" eb="2">
      <t>アンゼン</t>
    </rPh>
    <rPh sb="3" eb="5">
      <t>シンライ</t>
    </rPh>
    <rPh sb="9" eb="10">
      <t>ダイ</t>
    </rPh>
    <rPh sb="11" eb="12">
      <t>カン</t>
    </rPh>
    <phoneticPr fontId="2"/>
  </si>
  <si>
    <t>安全と信頼ＤＶＤ（第６巻）</t>
    <rPh sb="0" eb="2">
      <t>アンゼン</t>
    </rPh>
    <rPh sb="3" eb="5">
      <t>シンライ</t>
    </rPh>
    <rPh sb="9" eb="10">
      <t>ダイ</t>
    </rPh>
    <rPh sb="11" eb="12">
      <t>カン</t>
    </rPh>
    <phoneticPr fontId="2"/>
  </si>
  <si>
    <t>交通誘導警備１級ＤＶＤ（第２巻）</t>
    <rPh sb="0" eb="2">
      <t>コウツウ</t>
    </rPh>
    <rPh sb="2" eb="4">
      <t>ユウドウ</t>
    </rPh>
    <rPh sb="4" eb="6">
      <t>ケイビ</t>
    </rPh>
    <rPh sb="7" eb="8">
      <t>キュウ</t>
    </rPh>
    <rPh sb="12" eb="13">
      <t>ダイ</t>
    </rPh>
    <rPh sb="14" eb="15">
      <t>カン</t>
    </rPh>
    <phoneticPr fontId="2"/>
  </si>
  <si>
    <t>交通誘導警備１級ＤＶＤ（第３巻）</t>
    <rPh sb="0" eb="2">
      <t>コウツウ</t>
    </rPh>
    <rPh sb="2" eb="4">
      <t>ユウドウ</t>
    </rPh>
    <rPh sb="4" eb="6">
      <t>ケイビ</t>
    </rPh>
    <rPh sb="7" eb="8">
      <t>キュウ</t>
    </rPh>
    <rPh sb="12" eb="13">
      <t>ダイ</t>
    </rPh>
    <rPh sb="14" eb="15">
      <t>カン</t>
    </rPh>
    <phoneticPr fontId="2"/>
  </si>
  <si>
    <t>交通誘導警備１級ＤＶＤ（第４巻）</t>
    <rPh sb="0" eb="2">
      <t>コウツウ</t>
    </rPh>
    <rPh sb="2" eb="4">
      <t>ユウドウ</t>
    </rPh>
    <rPh sb="4" eb="6">
      <t>ケイビ</t>
    </rPh>
    <rPh sb="7" eb="8">
      <t>キュウ</t>
    </rPh>
    <rPh sb="12" eb="13">
      <t>ダイ</t>
    </rPh>
    <rPh sb="14" eb="15">
      <t>カン</t>
    </rPh>
    <phoneticPr fontId="2"/>
  </si>
  <si>
    <t>交通誘導警備１級ＤＶＤ（第５巻）</t>
    <rPh sb="0" eb="2">
      <t>コウツウ</t>
    </rPh>
    <rPh sb="2" eb="4">
      <t>ユウドウ</t>
    </rPh>
    <rPh sb="4" eb="6">
      <t>ケイビ</t>
    </rPh>
    <rPh sb="7" eb="8">
      <t>キュウ</t>
    </rPh>
    <rPh sb="12" eb="13">
      <t>ダイ</t>
    </rPh>
    <rPh sb="14" eb="15">
      <t>カン</t>
    </rPh>
    <phoneticPr fontId="2"/>
  </si>
  <si>
    <t>交通誘導警備１級ＤＶＤ（第６巻）</t>
    <rPh sb="0" eb="2">
      <t>コウツウ</t>
    </rPh>
    <rPh sb="2" eb="4">
      <t>ユウドウ</t>
    </rPh>
    <rPh sb="4" eb="6">
      <t>ケイビ</t>
    </rPh>
    <rPh sb="7" eb="8">
      <t>キュウ</t>
    </rPh>
    <rPh sb="12" eb="13">
      <t>ダイ</t>
    </rPh>
    <rPh sb="14" eb="15">
      <t>カン</t>
    </rPh>
    <phoneticPr fontId="2"/>
  </si>
  <si>
    <t>544-1</t>
    <phoneticPr fontId="2"/>
  </si>
  <si>
    <t>544-2</t>
    <phoneticPr fontId="2"/>
  </si>
  <si>
    <t>544-3</t>
    <phoneticPr fontId="2"/>
  </si>
  <si>
    <t>544-4</t>
    <phoneticPr fontId="2"/>
  </si>
  <si>
    <t>544-5</t>
    <phoneticPr fontId="2"/>
  </si>
  <si>
    <t>544-6</t>
    <phoneticPr fontId="2"/>
  </si>
  <si>
    <t>「ＫＤべんり君」法定備付版　（加盟員注文分）</t>
    <rPh sb="6" eb="7">
      <t>クン</t>
    </rPh>
    <rPh sb="8" eb="10">
      <t>ホウテイ</t>
    </rPh>
    <rPh sb="10" eb="11">
      <t>ソナ</t>
    </rPh>
    <rPh sb="11" eb="12">
      <t>ツ</t>
    </rPh>
    <rPh sb="12" eb="13">
      <t>ハン</t>
    </rPh>
    <rPh sb="15" eb="17">
      <t>カメイ</t>
    </rPh>
    <rPh sb="17" eb="18">
      <t>イン</t>
    </rPh>
    <rPh sb="18" eb="20">
      <t>チュウモン</t>
    </rPh>
    <rPh sb="20" eb="21">
      <t>ブン</t>
    </rPh>
    <phoneticPr fontId="2"/>
  </si>
  <si>
    <t>「ＫＤべんり君」法定備付版　（会員外注文分）</t>
    <rPh sb="6" eb="7">
      <t>クン</t>
    </rPh>
    <rPh sb="8" eb="10">
      <t>ホウテイ</t>
    </rPh>
    <rPh sb="10" eb="11">
      <t>ソナ</t>
    </rPh>
    <rPh sb="11" eb="12">
      <t>ツ</t>
    </rPh>
    <rPh sb="12" eb="13">
      <t>ハン</t>
    </rPh>
    <rPh sb="15" eb="17">
      <t>カイイン</t>
    </rPh>
    <rPh sb="17" eb="18">
      <t>ガイ</t>
    </rPh>
    <rPh sb="18" eb="20">
      <t>チュウモン</t>
    </rPh>
    <rPh sb="20" eb="21">
      <t>ブン</t>
    </rPh>
    <phoneticPr fontId="2"/>
  </si>
  <si>
    <t>「刺股操作要領」DVD（全１巻）</t>
    <rPh sb="1" eb="2">
      <t>サ</t>
    </rPh>
    <rPh sb="2" eb="3">
      <t>マタ</t>
    </rPh>
    <rPh sb="3" eb="5">
      <t>ソウサ</t>
    </rPh>
    <rPh sb="5" eb="7">
      <t>ヨウリョウ</t>
    </rPh>
    <rPh sb="12" eb="13">
      <t>ゼン</t>
    </rPh>
    <phoneticPr fontId="2"/>
  </si>
  <si>
    <t>セキュリティ・プランナーバッジ（ＳＰ）</t>
    <phoneticPr fontId="2"/>
  </si>
  <si>
    <t>交通誘導警備１級ＤＶＤ 全６巻　　　</t>
    <rPh sb="0" eb="2">
      <t>コウツウ</t>
    </rPh>
    <rPh sb="2" eb="4">
      <t>ユウドウ</t>
    </rPh>
    <rPh sb="4" eb="6">
      <t>ケイビ</t>
    </rPh>
    <rPh sb="7" eb="8">
      <t>キュウ</t>
    </rPh>
    <rPh sb="12" eb="13">
      <t>ゼン</t>
    </rPh>
    <rPh sb="14" eb="15">
      <t>カン</t>
    </rPh>
    <phoneticPr fontId="2"/>
  </si>
  <si>
    <t>交通誘導警備１級ＤＶＤ（第１巻）　　</t>
    <rPh sb="0" eb="2">
      <t>コウツウ</t>
    </rPh>
    <rPh sb="2" eb="4">
      <t>ユウドウ</t>
    </rPh>
    <rPh sb="4" eb="6">
      <t>ケイビ</t>
    </rPh>
    <rPh sb="7" eb="8">
      <t>キュウ</t>
    </rPh>
    <rPh sb="12" eb="13">
      <t>ダイ</t>
    </rPh>
    <rPh sb="14" eb="15">
      <t>カン</t>
    </rPh>
    <phoneticPr fontId="2"/>
  </si>
  <si>
    <t>「簡単ホームページ開設サービス」</t>
    <rPh sb="1" eb="3">
      <t>カンタン</t>
    </rPh>
    <rPh sb="9" eb="11">
      <t>カイセツ</t>
    </rPh>
    <phoneticPr fontId="2"/>
  </si>
  <si>
    <t>「簡単ＨＰ開設・管理費用」２年目のみ</t>
    <rPh sb="1" eb="3">
      <t>カンタン</t>
    </rPh>
    <rPh sb="5" eb="7">
      <t>カイセツ</t>
    </rPh>
    <rPh sb="8" eb="11">
      <t>カンリヒ</t>
    </rPh>
    <rPh sb="11" eb="12">
      <t>ヨウ</t>
    </rPh>
    <rPh sb="14" eb="15">
      <t>ネン</t>
    </rPh>
    <rPh sb="15" eb="16">
      <t>メ</t>
    </rPh>
    <phoneticPr fontId="2"/>
  </si>
  <si>
    <t>おくづけ</t>
  </si>
  <si>
    <t>2-1　最新　警備保障契約の解説</t>
    <rPh sb="4" eb="6">
      <t>サイシン</t>
    </rPh>
    <rPh sb="7" eb="9">
      <t>ケイビ</t>
    </rPh>
    <rPh sb="9" eb="11">
      <t>ホショウ</t>
    </rPh>
    <rPh sb="11" eb="13">
      <t>ケイヤク</t>
    </rPh>
    <rPh sb="14" eb="16">
      <t>カイセツ</t>
    </rPh>
    <phoneticPr fontId="2"/>
  </si>
  <si>
    <t>1-1 重大交通事故現場30事例</t>
    <rPh sb="4" eb="6">
      <t>ジュウダイ</t>
    </rPh>
    <rPh sb="6" eb="8">
      <t>コウツウ</t>
    </rPh>
    <rPh sb="8" eb="10">
      <t>ジコ</t>
    </rPh>
    <rPh sb="10" eb="12">
      <t>ゲンバ</t>
    </rPh>
    <rPh sb="14" eb="16">
      <t>ジレイ</t>
    </rPh>
    <phoneticPr fontId="2"/>
  </si>
  <si>
    <t>2-1 顧客の信頼を得るための教育訓練の実践</t>
    <rPh sb="4" eb="6">
      <t>コキャク</t>
    </rPh>
    <rPh sb="7" eb="9">
      <t>シンライ</t>
    </rPh>
    <rPh sb="10" eb="11">
      <t>エ</t>
    </rPh>
    <rPh sb="15" eb="17">
      <t>キョウイク</t>
    </rPh>
    <rPh sb="17" eb="19">
      <t>クンレン</t>
    </rPh>
    <rPh sb="20" eb="22">
      <t>ジッセン</t>
    </rPh>
    <phoneticPr fontId="2"/>
  </si>
  <si>
    <t>2-1 警備業に求められるｺﾝﾌﾟﾗｲｱﾝｽ実践</t>
    <rPh sb="4" eb="6">
      <t>ケイビ</t>
    </rPh>
    <rPh sb="6" eb="7">
      <t>ギョウ</t>
    </rPh>
    <rPh sb="8" eb="9">
      <t>モト</t>
    </rPh>
    <rPh sb="22" eb="24">
      <t>ジッセン</t>
    </rPh>
    <phoneticPr fontId="2"/>
  </si>
  <si>
    <t>1-1 警備員教育教本(運搬編）  新訂版</t>
    <rPh sb="4" eb="7">
      <t>ケイビイン</t>
    </rPh>
    <rPh sb="7" eb="9">
      <t>キョウイク</t>
    </rPh>
    <rPh sb="9" eb="11">
      <t>キョウホン</t>
    </rPh>
    <rPh sb="12" eb="14">
      <t>ウンパン</t>
    </rPh>
    <rPh sb="14" eb="15">
      <t>ヘン</t>
    </rPh>
    <rPh sb="18" eb="19">
      <t>シン</t>
    </rPh>
    <rPh sb="19" eb="20">
      <t>テイ</t>
    </rPh>
    <rPh sb="20" eb="21">
      <t>ハン</t>
    </rPh>
    <phoneticPr fontId="2"/>
  </si>
  <si>
    <t>1-1 効果的営業活動</t>
    <rPh sb="4" eb="7">
      <t>コウカテキ</t>
    </rPh>
    <rPh sb="7" eb="9">
      <t>エイギョウ</t>
    </rPh>
    <rPh sb="9" eb="11">
      <t>カツドウ</t>
    </rPh>
    <phoneticPr fontId="2"/>
  </si>
  <si>
    <t>2-1 実践的交通誘導警備業務</t>
    <rPh sb="4" eb="6">
      <t>ジッセン</t>
    </rPh>
    <rPh sb="6" eb="7">
      <t>テキ</t>
    </rPh>
    <rPh sb="7" eb="9">
      <t>コウツウ</t>
    </rPh>
    <rPh sb="9" eb="11">
      <t>ユウドウ</t>
    </rPh>
    <rPh sb="11" eb="13">
      <t>ケイビ</t>
    </rPh>
    <rPh sb="13" eb="15">
      <t>ギョウム</t>
    </rPh>
    <phoneticPr fontId="2"/>
  </si>
  <si>
    <t>1-1「刺股操作要領」　冊子　</t>
    <rPh sb="4" eb="5">
      <t>サ</t>
    </rPh>
    <rPh sb="5" eb="6">
      <t>マタ</t>
    </rPh>
    <rPh sb="6" eb="8">
      <t>ソウサ</t>
    </rPh>
    <rPh sb="8" eb="10">
      <t>ヨウリョウ</t>
    </rPh>
    <rPh sb="12" eb="14">
      <t>サッシ</t>
    </rPh>
    <phoneticPr fontId="2"/>
  </si>
  <si>
    <t>安全・安心な社会の実現に向けて（論文集）</t>
    <rPh sb="0" eb="2">
      <t>アンゼン</t>
    </rPh>
    <rPh sb="3" eb="5">
      <t>アンシン</t>
    </rPh>
    <rPh sb="6" eb="8">
      <t>シャカイ</t>
    </rPh>
    <rPh sb="9" eb="11">
      <t>ジツゲン</t>
    </rPh>
    <rPh sb="12" eb="13">
      <t>ム</t>
    </rPh>
    <rPh sb="16" eb="18">
      <t>ロンブン</t>
    </rPh>
    <rPh sb="18" eb="19">
      <t>シュウ</t>
    </rPh>
    <phoneticPr fontId="2"/>
  </si>
  <si>
    <t>期待される警備員ＤＶＤ全２巻</t>
    <rPh sb="0" eb="2">
      <t>キタイ</t>
    </rPh>
    <rPh sb="5" eb="8">
      <t>ケイビイン</t>
    </rPh>
    <rPh sb="11" eb="12">
      <t>ゼン</t>
    </rPh>
    <rPh sb="13" eb="14">
      <t>カン</t>
    </rPh>
    <phoneticPr fontId="2"/>
  </si>
  <si>
    <t>期待される警備員ＤＶＤ（第１巻)</t>
    <rPh sb="0" eb="2">
      <t>キタイ</t>
    </rPh>
    <rPh sb="5" eb="8">
      <t>ケイビイン</t>
    </rPh>
    <rPh sb="12" eb="13">
      <t>ダイ</t>
    </rPh>
    <rPh sb="14" eb="15">
      <t>カン</t>
    </rPh>
    <phoneticPr fontId="2"/>
  </si>
  <si>
    <t>期待される警備員ＤＶＤ（第２巻)</t>
    <rPh sb="0" eb="2">
      <t>キタイ</t>
    </rPh>
    <rPh sb="5" eb="8">
      <t>ケイビイン</t>
    </rPh>
    <rPh sb="12" eb="13">
      <t>ダイ</t>
    </rPh>
    <rPh sb="14" eb="15">
      <t>カン</t>
    </rPh>
    <phoneticPr fontId="2"/>
  </si>
  <si>
    <t>H元.3.10</t>
    <rPh sb="1" eb="2">
      <t>ゲン</t>
    </rPh>
    <phoneticPr fontId="2"/>
  </si>
  <si>
    <t>加除式</t>
    <rPh sb="0" eb="2">
      <t>カジョ</t>
    </rPh>
    <rPh sb="2" eb="3">
      <t>シキ</t>
    </rPh>
    <phoneticPr fontId="2"/>
  </si>
  <si>
    <t>1-1「小楯・大楯操作要領」　冊子　</t>
    <rPh sb="4" eb="6">
      <t>コダテ</t>
    </rPh>
    <rPh sb="7" eb="8">
      <t>ダイ</t>
    </rPh>
    <rPh sb="8" eb="9">
      <t>タテ</t>
    </rPh>
    <rPh sb="9" eb="11">
      <t>ソウサ</t>
    </rPh>
    <rPh sb="11" eb="13">
      <t>ヨウリョウ</t>
    </rPh>
    <rPh sb="15" eb="17">
      <t>サッシ</t>
    </rPh>
    <phoneticPr fontId="2"/>
  </si>
  <si>
    <t>507-2</t>
    <phoneticPr fontId="2"/>
  </si>
  <si>
    <t>改訂版　携帯用確認の手引き　</t>
    <rPh sb="0" eb="3">
      <t>カイテイバン</t>
    </rPh>
    <rPh sb="4" eb="6">
      <t>ケイタイ</t>
    </rPh>
    <rPh sb="6" eb="7">
      <t>ヨウ</t>
    </rPh>
    <rPh sb="7" eb="9">
      <t>カクニン</t>
    </rPh>
    <rPh sb="10" eb="12">
      <t>テビ</t>
    </rPh>
    <phoneticPr fontId="2"/>
  </si>
  <si>
    <t>128A</t>
    <phoneticPr fontId="2"/>
  </si>
  <si>
    <t>1-2 警 戒 杖 術</t>
    <rPh sb="4" eb="5">
      <t>ケイ</t>
    </rPh>
    <rPh sb="6" eb="7">
      <t>カイ</t>
    </rPh>
    <rPh sb="8" eb="9">
      <t>ジョウ</t>
    </rPh>
    <rPh sb="10" eb="11">
      <t>ジュツ</t>
    </rPh>
    <phoneticPr fontId="2"/>
  </si>
  <si>
    <t>1-1 セキュリティ・コンサルタント演習問題集</t>
    <rPh sb="18" eb="20">
      <t>エンシュウ</t>
    </rPh>
    <rPh sb="20" eb="22">
      <t>モンダイ</t>
    </rPh>
    <rPh sb="22" eb="23">
      <t>シュウ</t>
    </rPh>
    <phoneticPr fontId="2"/>
  </si>
  <si>
    <t>セキュリティ・コンサルタントバッジ（ＳＣ）</t>
    <phoneticPr fontId="2"/>
  </si>
  <si>
    <t>〔改訂版〕公用文用字用語の要点</t>
    <rPh sb="1" eb="4">
      <t>カイテイバン</t>
    </rPh>
    <rPh sb="5" eb="8">
      <t>コウヨウブン</t>
    </rPh>
    <rPh sb="8" eb="10">
      <t>ヨウジ</t>
    </rPh>
    <rPh sb="10" eb="12">
      <t>ヨウゴ</t>
    </rPh>
    <rPh sb="13" eb="15">
      <t>ヨウテン</t>
    </rPh>
    <phoneticPr fontId="2"/>
  </si>
  <si>
    <t>132A</t>
    <phoneticPr fontId="2"/>
  </si>
  <si>
    <t>セキュリティ・コンサルタントDVD(全１巻)</t>
    <rPh sb="18" eb="19">
      <t>ゼン</t>
    </rPh>
    <rPh sb="20" eb="21">
      <t>カン</t>
    </rPh>
    <phoneticPr fontId="2"/>
  </si>
  <si>
    <t>2-1指導責任者(指導者用）教本Ⅰ（基本編）</t>
    <rPh sb="3" eb="5">
      <t>シドウ</t>
    </rPh>
    <rPh sb="5" eb="8">
      <t>セキニンシャ</t>
    </rPh>
    <rPh sb="9" eb="12">
      <t>シドウシャ</t>
    </rPh>
    <rPh sb="12" eb="13">
      <t>ヨウ</t>
    </rPh>
    <rPh sb="14" eb="16">
      <t>キョウホン</t>
    </rPh>
    <rPh sb="18" eb="20">
      <t>キホン</t>
    </rPh>
    <rPh sb="20" eb="21">
      <t>ヘン</t>
    </rPh>
    <phoneticPr fontId="2"/>
  </si>
  <si>
    <t>2-1指導責任者(指導者用）教本Ⅱ（２号業務）</t>
    <rPh sb="3" eb="5">
      <t>シドウ</t>
    </rPh>
    <rPh sb="5" eb="8">
      <t>セキニンシャ</t>
    </rPh>
    <rPh sb="9" eb="12">
      <t>シドウシャ</t>
    </rPh>
    <rPh sb="12" eb="13">
      <t>ヨウ</t>
    </rPh>
    <rPh sb="14" eb="16">
      <t>キョウホン</t>
    </rPh>
    <rPh sb="19" eb="20">
      <t>ゴウ</t>
    </rPh>
    <rPh sb="20" eb="22">
      <t>ギョウム</t>
    </rPh>
    <phoneticPr fontId="2"/>
  </si>
  <si>
    <t>ピンバッジ AJSSA (ﾌﾞﾙｰ)</t>
    <phoneticPr fontId="2"/>
  </si>
  <si>
    <t>ピンバッジ AJSSA (ｸﾞﾘｰﾝ)</t>
    <phoneticPr fontId="2"/>
  </si>
  <si>
    <t>ピンバッジ AJSSA (ｴﾝｼﾞ)</t>
    <phoneticPr fontId="2"/>
  </si>
  <si>
    <t>1-1 警備員のための護身術(教本)</t>
    <rPh sb="4" eb="7">
      <t>ケイビイン</t>
    </rPh>
    <rPh sb="11" eb="13">
      <t>ゴシン</t>
    </rPh>
    <rPh sb="13" eb="14">
      <t>ジュツ</t>
    </rPh>
    <rPh sb="15" eb="17">
      <t>キョウホン</t>
    </rPh>
    <phoneticPr fontId="2"/>
  </si>
  <si>
    <t>1-1 警備員のための護身術(DVD)</t>
    <rPh sb="4" eb="7">
      <t>ケイビイン</t>
    </rPh>
    <rPh sb="11" eb="13">
      <t>ゴシン</t>
    </rPh>
    <rPh sb="13" eb="14">
      <t>ジュツ</t>
    </rPh>
    <phoneticPr fontId="2"/>
  </si>
  <si>
    <t>1-1 警備員のための護身術(セット)</t>
    <rPh sb="4" eb="7">
      <t>ケイビイン</t>
    </rPh>
    <rPh sb="11" eb="13">
      <t>ゴシン</t>
    </rPh>
    <rPh sb="13" eb="14">
      <t>ジュツ</t>
    </rPh>
    <phoneticPr fontId="2"/>
  </si>
  <si>
    <t>6冊以上無料</t>
    <rPh sb="1" eb="2">
      <t>サツ</t>
    </rPh>
    <rPh sb="2" eb="4">
      <t>イジョウ</t>
    </rPh>
    <rPh sb="4" eb="6">
      <t>ムリョウ</t>
    </rPh>
    <phoneticPr fontId="2"/>
  </si>
  <si>
    <t>6枚以上無料</t>
    <rPh sb="1" eb="2">
      <t>マイ</t>
    </rPh>
    <rPh sb="2" eb="4">
      <t>イジョウ</t>
    </rPh>
    <rPh sb="4" eb="6">
      <t>ムリョウ</t>
    </rPh>
    <phoneticPr fontId="2"/>
  </si>
  <si>
    <t>3ｾｯﾄ以上無料</t>
    <rPh sb="4" eb="6">
      <t>イジョウ</t>
    </rPh>
    <rPh sb="6" eb="8">
      <t>ムリョウ</t>
    </rPh>
    <phoneticPr fontId="2"/>
  </si>
  <si>
    <t>クリップマーカー</t>
    <phoneticPr fontId="2"/>
  </si>
  <si>
    <t>グリーンマーカー(ﾌﾞﾙｰ)</t>
    <phoneticPr fontId="2"/>
  </si>
  <si>
    <t>グリーンマーカー(ｴﾝｼﾞ)</t>
    <phoneticPr fontId="2"/>
  </si>
  <si>
    <t>グリーンマーカー(ｵﾚﾝｼﾞ)</t>
    <phoneticPr fontId="2"/>
  </si>
  <si>
    <t>245-1</t>
    <phoneticPr fontId="2"/>
  </si>
  <si>
    <t>246-1</t>
    <phoneticPr fontId="2"/>
  </si>
  <si>
    <t>247-1</t>
    <phoneticPr fontId="2"/>
  </si>
  <si>
    <t>248-1</t>
    <phoneticPr fontId="2"/>
  </si>
  <si>
    <t>クリップ・マーカーセット(ﾌﾞﾙｰ)</t>
    <phoneticPr fontId="2"/>
  </si>
  <si>
    <t>クリップ・マーカーセット(ｴﾝｼﾞ)</t>
    <phoneticPr fontId="2"/>
  </si>
  <si>
    <t>クリップ・マーカーセット(ｵﾚﾝｼﾞ)</t>
    <phoneticPr fontId="2"/>
  </si>
  <si>
    <t>ア</t>
    <phoneticPr fontId="2"/>
  </si>
  <si>
    <t>グ</t>
    <phoneticPr fontId="2"/>
  </si>
  <si>
    <t>ル</t>
    <phoneticPr fontId="2"/>
  </si>
  <si>
    <t>SECURITY HANDBOOK</t>
    <phoneticPr fontId="2"/>
  </si>
  <si>
    <t>６５歳定年制実現のための人事・賃金制度</t>
    <rPh sb="2" eb="3">
      <t>サイ</t>
    </rPh>
    <rPh sb="3" eb="6">
      <t>テイネンセイ</t>
    </rPh>
    <rPh sb="6" eb="8">
      <t>ジツゲン</t>
    </rPh>
    <rPh sb="12" eb="14">
      <t>ジンジ</t>
    </rPh>
    <rPh sb="15" eb="17">
      <t>チンギン</t>
    </rPh>
    <rPh sb="17" eb="19">
      <t>セイド</t>
    </rPh>
    <phoneticPr fontId="2"/>
  </si>
  <si>
    <t>2-1交通誘導警備業務の手引</t>
    <rPh sb="3" eb="5">
      <t>コウツウ</t>
    </rPh>
    <rPh sb="5" eb="7">
      <t>ユウドウ</t>
    </rPh>
    <rPh sb="7" eb="9">
      <t>ケイビ</t>
    </rPh>
    <rPh sb="9" eb="11">
      <t>ギョウム</t>
    </rPh>
    <rPh sb="12" eb="14">
      <t>テビキ</t>
    </rPh>
    <phoneticPr fontId="2"/>
  </si>
  <si>
    <t>セキュリティタイム（         月号）</t>
    <rPh sb="19" eb="21">
      <t>ガツゴウ</t>
    </rPh>
    <phoneticPr fontId="2"/>
  </si>
  <si>
    <t>セキュリティタイム（１年購読）</t>
    <rPh sb="11" eb="12">
      <t>ネン</t>
    </rPh>
    <rPh sb="12" eb="14">
      <t>コウドク</t>
    </rPh>
    <phoneticPr fontId="2"/>
  </si>
  <si>
    <t>東</t>
    <rPh sb="0" eb="1">
      <t>ヒガシ</t>
    </rPh>
    <phoneticPr fontId="2"/>
  </si>
  <si>
    <t>警備手帳　社名入れ　(型・印刷代)  100冊以上</t>
    <rPh sb="0" eb="2">
      <t>ケイビ</t>
    </rPh>
    <rPh sb="2" eb="4">
      <t>テチョウ</t>
    </rPh>
    <rPh sb="5" eb="7">
      <t>シャメイ</t>
    </rPh>
    <rPh sb="7" eb="8">
      <t>イ</t>
    </rPh>
    <rPh sb="11" eb="12">
      <t>カタ</t>
    </rPh>
    <rPh sb="13" eb="15">
      <t>インサツ</t>
    </rPh>
    <rPh sb="15" eb="16">
      <t>ダイ</t>
    </rPh>
    <rPh sb="22" eb="23">
      <t>サツ</t>
    </rPh>
    <rPh sb="23" eb="25">
      <t>イジョウ</t>
    </rPh>
    <phoneticPr fontId="2"/>
  </si>
  <si>
    <t>警備手帳　社名入れ　(金文字印刷代)　100冊以上</t>
    <rPh sb="0" eb="2">
      <t>ケイビ</t>
    </rPh>
    <rPh sb="2" eb="4">
      <t>テチョウ</t>
    </rPh>
    <rPh sb="5" eb="7">
      <t>シャメイ</t>
    </rPh>
    <rPh sb="7" eb="8">
      <t>イ</t>
    </rPh>
    <rPh sb="11" eb="12">
      <t>キン</t>
    </rPh>
    <rPh sb="12" eb="14">
      <t>モジ</t>
    </rPh>
    <rPh sb="14" eb="16">
      <t>インサツ</t>
    </rPh>
    <rPh sb="16" eb="17">
      <t>ダイ</t>
    </rPh>
    <rPh sb="22" eb="23">
      <t>サツ</t>
    </rPh>
    <rPh sb="23" eb="25">
      <t>イジョウ</t>
    </rPh>
    <phoneticPr fontId="2"/>
  </si>
  <si>
    <t>2-1施設警備業務の手引</t>
    <rPh sb="3" eb="5">
      <t>シセツ</t>
    </rPh>
    <rPh sb="5" eb="7">
      <t>ケイビ</t>
    </rPh>
    <rPh sb="7" eb="9">
      <t>ギョウム</t>
    </rPh>
    <rPh sb="10" eb="12">
      <t>テビキ</t>
    </rPh>
    <phoneticPr fontId="2"/>
  </si>
  <si>
    <t>1-2 実践的護身術</t>
    <rPh sb="4" eb="7">
      <t>ジッセンテキ</t>
    </rPh>
    <rPh sb="7" eb="9">
      <t>ゴシン</t>
    </rPh>
    <rPh sb="9" eb="10">
      <t>ジュツ</t>
    </rPh>
    <phoneticPr fontId="2"/>
  </si>
  <si>
    <t>2-1保安警備業務の手引</t>
    <rPh sb="3" eb="5">
      <t>ホアン</t>
    </rPh>
    <rPh sb="5" eb="7">
      <t>ケイビ</t>
    </rPh>
    <rPh sb="7" eb="9">
      <t>ギョウム</t>
    </rPh>
    <rPh sb="10" eb="12">
      <t>テビキ</t>
    </rPh>
    <phoneticPr fontId="2"/>
  </si>
  <si>
    <t>屋外型イベント安全ノート</t>
    <rPh sb="0" eb="2">
      <t>オクガイ</t>
    </rPh>
    <rPh sb="2" eb="3">
      <t>ガタ</t>
    </rPh>
    <rPh sb="7" eb="9">
      <t>アンゼン</t>
    </rPh>
    <phoneticPr fontId="2"/>
  </si>
  <si>
    <t>房</t>
    <rPh sb="0" eb="1">
      <t>フサ</t>
    </rPh>
    <phoneticPr fontId="2"/>
  </si>
  <si>
    <t>Ｈ27．5</t>
    <phoneticPr fontId="2"/>
  </si>
  <si>
    <r>
      <t>1-1ｲﾗｽﾄ</t>
    </r>
    <r>
      <rPr>
        <sz val="9"/>
        <rFont val="ＭＳ Ｐゴシック"/>
        <family val="3"/>
        <charset val="128"/>
      </rPr>
      <t>で学ぶ</t>
    </r>
    <r>
      <rPr>
        <sz val="10"/>
        <rFont val="ＭＳ Ｐゴシック"/>
        <family val="3"/>
        <charset val="128"/>
      </rPr>
      <t xml:space="preserve"> 「最近の労災事故からの教訓30」</t>
    </r>
    <rPh sb="8" eb="9">
      <t>マナ</t>
    </rPh>
    <rPh sb="12" eb="14">
      <t>サイキン</t>
    </rPh>
    <rPh sb="15" eb="17">
      <t>ロウサイ</t>
    </rPh>
    <rPh sb="17" eb="19">
      <t>ジコ</t>
    </rPh>
    <rPh sb="22" eb="24">
      <t>キョウクン</t>
    </rPh>
    <phoneticPr fontId="2"/>
  </si>
  <si>
    <t>衛生管理者試験過去問題集（第７集）</t>
    <rPh sb="0" eb="2">
      <t>エイセイ</t>
    </rPh>
    <rPh sb="2" eb="4">
      <t>カンリ</t>
    </rPh>
    <rPh sb="4" eb="5">
      <t>シャ</t>
    </rPh>
    <rPh sb="5" eb="7">
      <t>シケン</t>
    </rPh>
    <rPh sb="7" eb="9">
      <t>カコ</t>
    </rPh>
    <rPh sb="9" eb="12">
      <t>モンダイシュウ</t>
    </rPh>
    <rPh sb="13" eb="14">
      <t>ダイ</t>
    </rPh>
    <rPh sb="15" eb="16">
      <t>シュウ</t>
    </rPh>
    <phoneticPr fontId="2"/>
  </si>
  <si>
    <t>AJSSA　ネック・ｽトラップ</t>
    <phoneticPr fontId="2"/>
  </si>
  <si>
    <t>常習万引・集団窃盗未然防止国際サミット報告書</t>
    <rPh sb="0" eb="2">
      <t>ジョウシュウ</t>
    </rPh>
    <rPh sb="2" eb="4">
      <t>マンビ</t>
    </rPh>
    <rPh sb="5" eb="7">
      <t>シュウダン</t>
    </rPh>
    <rPh sb="7" eb="9">
      <t>セットウ</t>
    </rPh>
    <rPh sb="9" eb="11">
      <t>ミゼン</t>
    </rPh>
    <rPh sb="11" eb="13">
      <t>ボウシ</t>
    </rPh>
    <rPh sb="13" eb="15">
      <t>コクサイ</t>
    </rPh>
    <rPh sb="19" eb="22">
      <t>ホウコクショ</t>
    </rPh>
    <phoneticPr fontId="2"/>
  </si>
  <si>
    <t>警備業における外国人対応ハンドブック</t>
    <rPh sb="0" eb="2">
      <t>ケイビ</t>
    </rPh>
    <rPh sb="2" eb="3">
      <t>ギョウ</t>
    </rPh>
    <rPh sb="7" eb="9">
      <t>ガイコク</t>
    </rPh>
    <rPh sb="9" eb="10">
      <t>ジン</t>
    </rPh>
    <rPh sb="10" eb="12">
      <t>タイオウ</t>
    </rPh>
    <phoneticPr fontId="2"/>
  </si>
  <si>
    <r>
      <rPr>
        <sz val="9"/>
        <rFont val="ＭＳ Ｐゴシック"/>
        <family val="3"/>
        <charset val="128"/>
      </rPr>
      <t>全警協が答える</t>
    </r>
    <r>
      <rPr>
        <sz val="10"/>
        <rFont val="ＭＳ Ｐゴシック"/>
        <family val="3"/>
        <charset val="128"/>
      </rPr>
      <t>警備業法Ｑ＆Ａ</t>
    </r>
    <rPh sb="0" eb="1">
      <t>ゼン</t>
    </rPh>
    <rPh sb="1" eb="2">
      <t>ケイ</t>
    </rPh>
    <rPh sb="2" eb="3">
      <t>キョウ</t>
    </rPh>
    <rPh sb="4" eb="5">
      <t>コタ</t>
    </rPh>
    <rPh sb="7" eb="9">
      <t>ケイビ</t>
    </rPh>
    <rPh sb="9" eb="10">
      <t>ギョウ</t>
    </rPh>
    <rPh sb="10" eb="11">
      <t>ホウ</t>
    </rPh>
    <phoneticPr fontId="2"/>
  </si>
  <si>
    <t>冷感スカーフ(ﾏｼﾞｸｰﾙ) ネイビー</t>
    <rPh sb="0" eb="2">
      <t>レイカン</t>
    </rPh>
    <phoneticPr fontId="2"/>
  </si>
  <si>
    <t>冷感スカーフ(ﾏｼﾞｸｰﾙ) ライトブルー</t>
    <rPh sb="0" eb="2">
      <t>レイカン</t>
    </rPh>
    <phoneticPr fontId="2"/>
  </si>
  <si>
    <t>冷感スカーフ(ﾏｼﾞｸｰﾙ) ピンク</t>
    <rPh sb="0" eb="2">
      <t>レイカン</t>
    </rPh>
    <phoneticPr fontId="2"/>
  </si>
  <si>
    <t>冷感スカーフ(ﾏｼﾞｸｰﾙ) 迷彩</t>
    <rPh sb="0" eb="2">
      <t>レイカン</t>
    </rPh>
    <rPh sb="15" eb="17">
      <t>メイサイ</t>
    </rPh>
    <phoneticPr fontId="2"/>
  </si>
  <si>
    <t>Ｈ28．5</t>
    <phoneticPr fontId="2"/>
  </si>
  <si>
    <t>冷感スカーフ(ﾏｼﾞｸｰﾙ)  ４色  　500本以上</t>
    <rPh sb="0" eb="2">
      <t>レイカン</t>
    </rPh>
    <rPh sb="17" eb="18">
      <t>ショク</t>
    </rPh>
    <rPh sb="24" eb="25">
      <t>ホン</t>
    </rPh>
    <rPh sb="25" eb="27">
      <t>イジョウ</t>
    </rPh>
    <phoneticPr fontId="2"/>
  </si>
  <si>
    <t>冷感スカーフ(ﾏｼﾞｸｰﾙ)  ４色　1000本以上</t>
    <rPh sb="0" eb="2">
      <t>レイカン</t>
    </rPh>
    <rPh sb="17" eb="18">
      <t>ショク</t>
    </rPh>
    <rPh sb="23" eb="24">
      <t>ホン</t>
    </rPh>
    <rPh sb="24" eb="26">
      <t>イジョウ</t>
    </rPh>
    <phoneticPr fontId="2"/>
  </si>
  <si>
    <t>Ｈ28．6</t>
    <phoneticPr fontId="2"/>
  </si>
  <si>
    <t>危機管理と警備業</t>
    <rPh sb="0" eb="2">
      <t>キキ</t>
    </rPh>
    <rPh sb="2" eb="4">
      <t>カンリ</t>
    </rPh>
    <rPh sb="5" eb="7">
      <t>ケイビ</t>
    </rPh>
    <rPh sb="7" eb="8">
      <t>ギョウ</t>
    </rPh>
    <phoneticPr fontId="2"/>
  </si>
  <si>
    <t>2-1 実践的教育技法</t>
    <rPh sb="4" eb="6">
      <t>ジッセン</t>
    </rPh>
    <rPh sb="6" eb="7">
      <t>テキ</t>
    </rPh>
    <rPh sb="7" eb="9">
      <t>キョウイク</t>
    </rPh>
    <rPh sb="9" eb="11">
      <t>ギホウ</t>
    </rPh>
    <phoneticPr fontId="2"/>
  </si>
  <si>
    <t>精</t>
    <rPh sb="0" eb="1">
      <t>セイ</t>
    </rPh>
    <phoneticPr fontId="2"/>
  </si>
  <si>
    <t>文</t>
    <rPh sb="0" eb="1">
      <t>ブン</t>
    </rPh>
    <phoneticPr fontId="2"/>
  </si>
  <si>
    <t>堂</t>
    <rPh sb="0" eb="1">
      <t>ドウ</t>
    </rPh>
    <phoneticPr fontId="2"/>
  </si>
  <si>
    <t>印</t>
    <rPh sb="0" eb="1">
      <t>イン</t>
    </rPh>
    <phoneticPr fontId="2"/>
  </si>
  <si>
    <t>刷</t>
    <rPh sb="0" eb="1">
      <t>サツ</t>
    </rPh>
    <phoneticPr fontId="2"/>
  </si>
  <si>
    <t>Ｈ28．11</t>
    <phoneticPr fontId="2"/>
  </si>
  <si>
    <t>警備員　安全・健康ポケットブック</t>
    <rPh sb="0" eb="2">
      <t>ケイビ</t>
    </rPh>
    <rPh sb="2" eb="3">
      <t>イン</t>
    </rPh>
    <rPh sb="4" eb="6">
      <t>アンゼン</t>
    </rPh>
    <rPh sb="7" eb="9">
      <t>ケンコウ</t>
    </rPh>
    <phoneticPr fontId="2"/>
  </si>
  <si>
    <t>送料実費</t>
    <rPh sb="0" eb="2">
      <t>ソウリョウ</t>
    </rPh>
    <rPh sb="2" eb="4">
      <t>ジッピ</t>
    </rPh>
    <phoneticPr fontId="2"/>
  </si>
  <si>
    <t>ネクタイピン（銀）2015　</t>
    <rPh sb="7" eb="8">
      <t>ギン</t>
    </rPh>
    <phoneticPr fontId="2"/>
  </si>
  <si>
    <t>ネクタイピン（金）2015　</t>
    <rPh sb="7" eb="8">
      <t>キン</t>
    </rPh>
    <phoneticPr fontId="2"/>
  </si>
  <si>
    <t>６訂版　駐車監視員資格者必携</t>
    <rPh sb="1" eb="2">
      <t>テイ</t>
    </rPh>
    <rPh sb="2" eb="3">
      <t>ハン</t>
    </rPh>
    <rPh sb="4" eb="6">
      <t>チュウシャ</t>
    </rPh>
    <rPh sb="6" eb="9">
      <t>カンシイン</t>
    </rPh>
    <rPh sb="9" eb="12">
      <t>シカクシャ</t>
    </rPh>
    <rPh sb="12" eb="14">
      <t>ヒッケイ</t>
    </rPh>
    <phoneticPr fontId="2"/>
  </si>
  <si>
    <t>3冊以上無料</t>
    <rPh sb="1" eb="2">
      <t>サツ</t>
    </rPh>
    <rPh sb="2" eb="4">
      <t>イジョウ</t>
    </rPh>
    <rPh sb="4" eb="6">
      <t>ムリョウ</t>
    </rPh>
    <phoneticPr fontId="2"/>
  </si>
  <si>
    <t>3-1 事例研究による実践的施設警備業務</t>
    <rPh sb="4" eb="6">
      <t>ジレイ</t>
    </rPh>
    <rPh sb="6" eb="8">
      <t>ケンキュウ</t>
    </rPh>
    <rPh sb="11" eb="14">
      <t>ジッセンテキ</t>
    </rPh>
    <rPh sb="14" eb="16">
      <t>シセツ</t>
    </rPh>
    <rPh sb="16" eb="18">
      <t>ケイビ</t>
    </rPh>
    <rPh sb="18" eb="20">
      <t>ギョウム</t>
    </rPh>
    <phoneticPr fontId="2"/>
  </si>
  <si>
    <t>成</t>
    <rPh sb="0" eb="1">
      <t>ナリ</t>
    </rPh>
    <phoneticPr fontId="2"/>
  </si>
  <si>
    <t xml:space="preserve">      　　        品　　　　　　　名</t>
    <rPh sb="16" eb="17">
      <t>シナ</t>
    </rPh>
    <rPh sb="24" eb="25">
      <t>メイ</t>
    </rPh>
    <phoneticPr fontId="2"/>
  </si>
  <si>
    <t>Ｈ29．7</t>
    <phoneticPr fontId="2"/>
  </si>
  <si>
    <t>4-1 雑踏警備業務の手引(初級）</t>
    <rPh sb="4" eb="6">
      <t>ザットウ</t>
    </rPh>
    <rPh sb="6" eb="8">
      <t>ケイビ</t>
    </rPh>
    <rPh sb="8" eb="10">
      <t>ギョウム</t>
    </rPh>
    <rPh sb="11" eb="13">
      <t>テビ</t>
    </rPh>
    <rPh sb="14" eb="16">
      <t>ショキュウ</t>
    </rPh>
    <phoneticPr fontId="2"/>
  </si>
  <si>
    <t>12-1 施設警備業務の手引(初級）</t>
    <rPh sb="5" eb="7">
      <t>シセツ</t>
    </rPh>
    <rPh sb="7" eb="9">
      <t>ケイビ</t>
    </rPh>
    <rPh sb="9" eb="11">
      <t>ギョウム</t>
    </rPh>
    <rPh sb="12" eb="14">
      <t>テビ</t>
    </rPh>
    <rPh sb="15" eb="17">
      <t>ショキュウ</t>
    </rPh>
    <phoneticPr fontId="2"/>
  </si>
  <si>
    <t>交通誘導警備業務２級DVD（第１巻）実技編</t>
    <rPh sb="18" eb="20">
      <t>ジツギ</t>
    </rPh>
    <rPh sb="20" eb="21">
      <t>ヘン</t>
    </rPh>
    <phoneticPr fontId="2"/>
  </si>
  <si>
    <t>交通誘導警備業務２級DVD（第２巻）実技編</t>
    <rPh sb="18" eb="20">
      <t>ジツギ</t>
    </rPh>
    <rPh sb="20" eb="21">
      <t>ヘン</t>
    </rPh>
    <phoneticPr fontId="2"/>
  </si>
  <si>
    <t>雑踏警備業務２級DVD（第１巻）実技編</t>
    <rPh sb="16" eb="18">
      <t>ジツギ</t>
    </rPh>
    <rPh sb="18" eb="19">
      <t>ヘン</t>
    </rPh>
    <phoneticPr fontId="2"/>
  </si>
  <si>
    <t>雑踏警備業務２級DVD（第２巻）実技編</t>
    <rPh sb="16" eb="18">
      <t>ジツギ</t>
    </rPh>
    <rPh sb="18" eb="19">
      <t>ヘン</t>
    </rPh>
    <phoneticPr fontId="2"/>
  </si>
  <si>
    <t>施設警備業務２級ＤＶＤ（第１巻）実技編</t>
    <rPh sb="16" eb="18">
      <t>ジツギ</t>
    </rPh>
    <rPh sb="18" eb="19">
      <t>ヘン</t>
    </rPh>
    <phoneticPr fontId="2"/>
  </si>
  <si>
    <t>施設警備業務２級ＤＶＤ（第２巻）実技編</t>
    <rPh sb="16" eb="18">
      <t>ジツギ</t>
    </rPh>
    <rPh sb="18" eb="19">
      <t>ヘン</t>
    </rPh>
    <phoneticPr fontId="2"/>
  </si>
  <si>
    <t>「警備業務２級共通編」DVD（１巻）実技編</t>
    <rPh sb="18" eb="20">
      <t>ジツギ</t>
    </rPh>
    <rPh sb="20" eb="21">
      <t>ヘン</t>
    </rPh>
    <phoneticPr fontId="2"/>
  </si>
  <si>
    <r>
      <rPr>
        <sz val="9"/>
        <rFont val="ＭＳ Ｐゴシック"/>
        <family val="3"/>
        <charset val="128"/>
      </rPr>
      <t>警備業実務必携　</t>
    </r>
    <r>
      <rPr>
        <sz val="10"/>
        <rFont val="ＭＳ Ｐゴシック"/>
        <family val="3"/>
        <charset val="128"/>
      </rPr>
      <t>わかりやすい刑法</t>
    </r>
    <rPh sb="0" eb="2">
      <t>ケイビ</t>
    </rPh>
    <rPh sb="2" eb="3">
      <t>ギョウ</t>
    </rPh>
    <rPh sb="3" eb="5">
      <t>ジツム</t>
    </rPh>
    <rPh sb="5" eb="7">
      <t>ヒッケイ</t>
    </rPh>
    <rPh sb="14" eb="16">
      <t>ケイホウ</t>
    </rPh>
    <phoneticPr fontId="2"/>
  </si>
  <si>
    <t>Ｈ30.5</t>
    <phoneticPr fontId="2"/>
  </si>
  <si>
    <t>AJSSA　Ｔシャツ（紺色)　Ｍ</t>
    <rPh sb="11" eb="13">
      <t>コンイロ</t>
    </rPh>
    <phoneticPr fontId="2"/>
  </si>
  <si>
    <t>AJSSA　Ｔシャツ（紺色)　L</t>
    <rPh sb="11" eb="13">
      <t>コンイロ</t>
    </rPh>
    <phoneticPr fontId="2"/>
  </si>
  <si>
    <t>AJSSA　Ｔシャツ（紺色)　LL</t>
    <rPh sb="11" eb="13">
      <t>コンイロ</t>
    </rPh>
    <phoneticPr fontId="2"/>
  </si>
  <si>
    <t>AJSSA　Ｔシャツ（紺色)　3L</t>
    <rPh sb="11" eb="13">
      <t>コンイロ</t>
    </rPh>
    <phoneticPr fontId="2"/>
  </si>
  <si>
    <t>AJSSA　Ｔシャツ（紺色)　4L</t>
    <rPh sb="11" eb="13">
      <t>コンイロ</t>
    </rPh>
    <phoneticPr fontId="2"/>
  </si>
  <si>
    <t>加盟員価格1万円以上無料</t>
    <rPh sb="0" eb="2">
      <t>カメイ</t>
    </rPh>
    <rPh sb="2" eb="3">
      <t>イン</t>
    </rPh>
    <rPh sb="3" eb="5">
      <t>カカク</t>
    </rPh>
    <rPh sb="6" eb="7">
      <t>マン</t>
    </rPh>
    <rPh sb="7" eb="8">
      <t>エン</t>
    </rPh>
    <rPh sb="8" eb="10">
      <t>イジョウ</t>
    </rPh>
    <rPh sb="10" eb="12">
      <t>ムリョウ</t>
    </rPh>
    <phoneticPr fontId="2"/>
  </si>
  <si>
    <t>交換用アイスパック（3個セット）　</t>
    <rPh sb="0" eb="3">
      <t>コウカンヨウ</t>
    </rPh>
    <rPh sb="11" eb="12">
      <t>コ</t>
    </rPh>
    <phoneticPr fontId="2"/>
  </si>
  <si>
    <t>補助ストラップ</t>
    <rPh sb="0" eb="2">
      <t>ホジョ</t>
    </rPh>
    <phoneticPr fontId="2"/>
  </si>
  <si>
    <t>赤</t>
    <rPh sb="0" eb="1">
      <t>アカ</t>
    </rPh>
    <phoneticPr fontId="2"/>
  </si>
  <si>
    <t>城</t>
    <rPh sb="0" eb="1">
      <t>シロ</t>
    </rPh>
    <phoneticPr fontId="2"/>
  </si>
  <si>
    <t>工</t>
    <rPh sb="0" eb="1">
      <t>コウ</t>
    </rPh>
    <phoneticPr fontId="2"/>
  </si>
  <si>
    <t>業</t>
    <rPh sb="0" eb="1">
      <t>ギョウ</t>
    </rPh>
    <phoneticPr fontId="2"/>
  </si>
  <si>
    <t>AJSSA　ボタンダウンポロシャツ（紺色)　Ｍ</t>
    <rPh sb="18" eb="19">
      <t>コン</t>
    </rPh>
    <rPh sb="19" eb="20">
      <t>イロ</t>
    </rPh>
    <phoneticPr fontId="2"/>
  </si>
  <si>
    <t>AJSSA　ボタンダウンポロシャツ（紺色)　L</t>
    <rPh sb="18" eb="19">
      <t>コン</t>
    </rPh>
    <rPh sb="19" eb="20">
      <t>イロ</t>
    </rPh>
    <phoneticPr fontId="2"/>
  </si>
  <si>
    <t>AJSSA　ボタンダウンポロシャツ（紺色)　LL</t>
    <rPh sb="18" eb="19">
      <t>コン</t>
    </rPh>
    <rPh sb="19" eb="20">
      <t>イロ</t>
    </rPh>
    <phoneticPr fontId="2"/>
  </si>
  <si>
    <t>AJSSA　ボタンダウンポロシャツ（紺色)　3L</t>
    <rPh sb="18" eb="19">
      <t>コン</t>
    </rPh>
    <rPh sb="19" eb="20">
      <t>イロ</t>
    </rPh>
    <phoneticPr fontId="2"/>
  </si>
  <si>
    <t>AJSSA　ボタンダウンポロシャツ（紺色)　4L</t>
    <rPh sb="18" eb="19">
      <t>コン</t>
    </rPh>
    <rPh sb="19" eb="20">
      <t>イロ</t>
    </rPh>
    <phoneticPr fontId="2"/>
  </si>
  <si>
    <t>大</t>
    <rPh sb="0" eb="1">
      <t>ダイ</t>
    </rPh>
    <phoneticPr fontId="2"/>
  </si>
  <si>
    <t>アイスハーネス（ｱｲｽﾊﾟｯｸ3個付）ネイビー（S）</t>
    <rPh sb="16" eb="17">
      <t>コ</t>
    </rPh>
    <rPh sb="17" eb="18">
      <t>ツ</t>
    </rPh>
    <phoneticPr fontId="2"/>
  </si>
  <si>
    <t>アイスハーネス（ｱｲｽﾊﾟｯｸ3個付）ネイビー（M/L)</t>
    <rPh sb="16" eb="17">
      <t>コ</t>
    </rPh>
    <rPh sb="17" eb="18">
      <t>ツ</t>
    </rPh>
    <phoneticPr fontId="2"/>
  </si>
  <si>
    <t>アイスハーネス（ｱｲｽﾊﾟｯｸ3個付）ネイビー(LL/3L）</t>
    <rPh sb="16" eb="17">
      <t>コ</t>
    </rPh>
    <rPh sb="17" eb="18">
      <t>ツ</t>
    </rPh>
    <phoneticPr fontId="2"/>
  </si>
  <si>
    <t>アイスハーネス（ｱｲｽﾊﾟｯｸ3個付）ネイビー（XL)</t>
    <rPh sb="16" eb="17">
      <t>コ</t>
    </rPh>
    <rPh sb="17" eb="18">
      <t>ツ</t>
    </rPh>
    <phoneticPr fontId="2"/>
  </si>
  <si>
    <t>アイスハーネス（ｱｲｽﾊﾟｯｸ3個付）ブルー（S）</t>
    <rPh sb="16" eb="17">
      <t>コ</t>
    </rPh>
    <rPh sb="17" eb="18">
      <t>ツ</t>
    </rPh>
    <phoneticPr fontId="2"/>
  </si>
  <si>
    <t>アイスハーネス（ｱｲｽﾊﾟｯｸ3個付）ブルー（M/L)</t>
    <rPh sb="16" eb="17">
      <t>コ</t>
    </rPh>
    <rPh sb="17" eb="18">
      <t>ツ</t>
    </rPh>
    <phoneticPr fontId="2"/>
  </si>
  <si>
    <t>アイスハーネス（ｱｲｽﾊﾟｯｸ3個付）ブルー(LL/3L）</t>
    <rPh sb="16" eb="17">
      <t>コ</t>
    </rPh>
    <rPh sb="17" eb="18">
      <t>ツ</t>
    </rPh>
    <phoneticPr fontId="2"/>
  </si>
  <si>
    <t>アイスハーネス（ｱｲｽﾊﾟｯｸ3個付）ブルー（XL)</t>
    <rPh sb="16" eb="17">
      <t>コ</t>
    </rPh>
    <rPh sb="17" eb="18">
      <t>ツ</t>
    </rPh>
    <phoneticPr fontId="2"/>
  </si>
  <si>
    <t>アイスハーネス（ｱｲｽﾊﾟｯｸ3個付）グレー（S）</t>
    <rPh sb="16" eb="17">
      <t>コ</t>
    </rPh>
    <rPh sb="17" eb="18">
      <t>ツ</t>
    </rPh>
    <phoneticPr fontId="2"/>
  </si>
  <si>
    <t>アイスハーネス（ｱｲｽﾊﾟｯｸ3個付）グレー（M/L)</t>
    <rPh sb="16" eb="17">
      <t>コ</t>
    </rPh>
    <rPh sb="17" eb="18">
      <t>ツ</t>
    </rPh>
    <phoneticPr fontId="2"/>
  </si>
  <si>
    <t>アイスハーネス（ｱｲｽﾊﾟｯｸ3個付）グレー(LL/3L）</t>
    <rPh sb="16" eb="17">
      <t>コ</t>
    </rPh>
    <rPh sb="17" eb="18">
      <t>ツ</t>
    </rPh>
    <phoneticPr fontId="2"/>
  </si>
  <si>
    <t>アイスハーネス（ｱｲｽﾊﾟｯｸ3個付）グレー（XL)</t>
    <rPh sb="16" eb="17">
      <t>コ</t>
    </rPh>
    <rPh sb="17" eb="18">
      <t>ツ</t>
    </rPh>
    <phoneticPr fontId="2"/>
  </si>
  <si>
    <t>アイスハーネス（ｱｲｽﾊﾟｯｸ3個付）ブラック（S）</t>
    <rPh sb="16" eb="17">
      <t>コ</t>
    </rPh>
    <rPh sb="17" eb="18">
      <t>ツ</t>
    </rPh>
    <phoneticPr fontId="2"/>
  </si>
  <si>
    <t>アイスハーネス（ｱｲｽﾊﾟｯｸ3個付）ブラック（M/L)</t>
    <rPh sb="16" eb="17">
      <t>コ</t>
    </rPh>
    <rPh sb="17" eb="18">
      <t>ツ</t>
    </rPh>
    <phoneticPr fontId="2"/>
  </si>
  <si>
    <t>アイスハーネス（ｱｲｽﾊﾟｯｸ3個付）ブラック(LL/3L）</t>
    <rPh sb="16" eb="17">
      <t>コ</t>
    </rPh>
    <rPh sb="17" eb="18">
      <t>ツ</t>
    </rPh>
    <phoneticPr fontId="2"/>
  </si>
  <si>
    <t>アイスハーネス（ｱｲｽﾊﾟｯｸ3個付）ブラック（XL)</t>
    <rPh sb="16" eb="17">
      <t>コ</t>
    </rPh>
    <rPh sb="17" eb="18">
      <t>ツ</t>
    </rPh>
    <phoneticPr fontId="2"/>
  </si>
  <si>
    <t>1-1 特別講習教本　貴重品運搬警備2級（全警協）</t>
    <rPh sb="4" eb="6">
      <t>トクベツ</t>
    </rPh>
    <rPh sb="6" eb="8">
      <t>コウシュウ</t>
    </rPh>
    <rPh sb="8" eb="10">
      <t>キョウホン</t>
    </rPh>
    <rPh sb="11" eb="14">
      <t>キチョウヒン</t>
    </rPh>
    <rPh sb="14" eb="16">
      <t>ウンパン</t>
    </rPh>
    <rPh sb="16" eb="18">
      <t>ケイビ</t>
    </rPh>
    <rPh sb="19" eb="20">
      <t>キュウ</t>
    </rPh>
    <rPh sb="21" eb="22">
      <t>ゼン</t>
    </rPh>
    <rPh sb="22" eb="23">
      <t>ケイ</t>
    </rPh>
    <rPh sb="23" eb="24">
      <t>キョウ</t>
    </rPh>
    <phoneticPr fontId="2"/>
  </si>
  <si>
    <t>ネクタイピン（七宝） 女性用</t>
    <rPh sb="7" eb="9">
      <t>シッポウ</t>
    </rPh>
    <rPh sb="11" eb="13">
      <t>ジョセイ</t>
    </rPh>
    <rPh sb="13" eb="14">
      <t>ヨウ</t>
    </rPh>
    <phoneticPr fontId="2"/>
  </si>
  <si>
    <t>ハラスメント　―職場を破壊するもの―</t>
    <rPh sb="8" eb="10">
      <t>ショクバ</t>
    </rPh>
    <rPh sb="11" eb="13">
      <t>ハカイ</t>
    </rPh>
    <phoneticPr fontId="2"/>
  </si>
  <si>
    <t>4-1 貴重品・核燃料運搬１級模擬問題集(250問)</t>
    <rPh sb="4" eb="7">
      <t>キチョウヒン</t>
    </rPh>
    <rPh sb="8" eb="9">
      <t>カク</t>
    </rPh>
    <rPh sb="9" eb="11">
      <t>ネンリョウ</t>
    </rPh>
    <rPh sb="11" eb="13">
      <t>ウンパン</t>
    </rPh>
    <rPh sb="14" eb="15">
      <t>キュウ</t>
    </rPh>
    <rPh sb="15" eb="17">
      <t>モギ</t>
    </rPh>
    <rPh sb="17" eb="19">
      <t>モンダイ</t>
    </rPh>
    <rPh sb="19" eb="20">
      <t>シュウ</t>
    </rPh>
    <rPh sb="24" eb="25">
      <t>モン</t>
    </rPh>
    <phoneticPr fontId="2"/>
  </si>
  <si>
    <t>8-1 貴重品・核燃料運搬２級模擬問題集(250問)</t>
    <rPh sb="4" eb="7">
      <t>キチョウヒン</t>
    </rPh>
    <rPh sb="8" eb="9">
      <t>カク</t>
    </rPh>
    <rPh sb="9" eb="11">
      <t>ネンリョウ</t>
    </rPh>
    <rPh sb="11" eb="13">
      <t>ウンパン</t>
    </rPh>
    <rPh sb="14" eb="15">
      <t>キュウ</t>
    </rPh>
    <rPh sb="15" eb="17">
      <t>モギ</t>
    </rPh>
    <rPh sb="17" eb="19">
      <t>モンダイ</t>
    </rPh>
    <rPh sb="19" eb="20">
      <t>シュウ</t>
    </rPh>
    <rPh sb="24" eb="25">
      <t>モン</t>
    </rPh>
    <phoneticPr fontId="2"/>
  </si>
  <si>
    <t>AJSSA　ボールペン2色&amp;シャープペン（ｱｸﾛﾎﾞｰﾙ）</t>
    <rPh sb="12" eb="13">
      <t>ショク</t>
    </rPh>
    <phoneticPr fontId="2"/>
  </si>
  <si>
    <t>Ｒ元.6</t>
    <rPh sb="1" eb="2">
      <t>ゲン</t>
    </rPh>
    <phoneticPr fontId="2"/>
  </si>
  <si>
    <t>※基本料金</t>
    <rPh sb="1" eb="3">
      <t>キホン</t>
    </rPh>
    <rPh sb="3" eb="5">
      <t>リョウキン</t>
    </rPh>
    <phoneticPr fontId="2"/>
  </si>
  <si>
    <t>※消費税5％加算</t>
    <rPh sb="1" eb="4">
      <t>ショウヒゼイ</t>
    </rPh>
    <rPh sb="6" eb="8">
      <t>カサン</t>
    </rPh>
    <phoneticPr fontId="2"/>
  </si>
  <si>
    <t>※消費税8％加算</t>
    <rPh sb="1" eb="4">
      <t>ショウヒゼイ</t>
    </rPh>
    <rPh sb="6" eb="8">
      <t>カサン</t>
    </rPh>
    <phoneticPr fontId="2"/>
  </si>
  <si>
    <t>95.999.4</t>
    <phoneticPr fontId="2"/>
  </si>
  <si>
    <t>◎お申し込みの際、なるべく冊数をまとめてご注文下さい。</t>
    <rPh sb="2" eb="3">
      <t>モウ</t>
    </rPh>
    <rPh sb="4" eb="5">
      <t>コ</t>
    </rPh>
    <rPh sb="7" eb="8">
      <t>サイ</t>
    </rPh>
    <rPh sb="13" eb="14">
      <t>サツ</t>
    </rPh>
    <rPh sb="14" eb="15">
      <t>スウ</t>
    </rPh>
    <rPh sb="21" eb="23">
      <t>チュウモン</t>
    </rPh>
    <rPh sb="23" eb="24">
      <t>クダ</t>
    </rPh>
    <phoneticPr fontId="2"/>
  </si>
  <si>
    <t>交通・雑踏・施設・貴重品・核燃料１級バッジ</t>
    <rPh sb="0" eb="2">
      <t>コウツウ</t>
    </rPh>
    <rPh sb="3" eb="5">
      <t>ザットウ</t>
    </rPh>
    <rPh sb="6" eb="8">
      <t>シセツ</t>
    </rPh>
    <rPh sb="9" eb="12">
      <t>キチョウヒン</t>
    </rPh>
    <rPh sb="13" eb="16">
      <t>カクネンリョウ</t>
    </rPh>
    <rPh sb="17" eb="18">
      <t>キュウ</t>
    </rPh>
    <phoneticPr fontId="2"/>
  </si>
  <si>
    <t>交通・雑踏・施設・貴重品・核燃料２級バッジ</t>
    <rPh sb="0" eb="2">
      <t>コウツウ</t>
    </rPh>
    <rPh sb="3" eb="5">
      <t>ザットウ</t>
    </rPh>
    <rPh sb="6" eb="8">
      <t>シセツ</t>
    </rPh>
    <rPh sb="9" eb="12">
      <t>キチョウヒン</t>
    </rPh>
    <rPh sb="13" eb="16">
      <t>カクネンリョウ</t>
    </rPh>
    <rPh sb="17" eb="18">
      <t>キュウ</t>
    </rPh>
    <phoneticPr fontId="2"/>
  </si>
  <si>
    <t>指導責任者・機械管理者ﾊﾞｯｼﾞ価格</t>
    <rPh sb="0" eb="2">
      <t>シドウ</t>
    </rPh>
    <rPh sb="2" eb="4">
      <t>セキニン</t>
    </rPh>
    <rPh sb="4" eb="5">
      <t>シャ</t>
    </rPh>
    <rPh sb="6" eb="8">
      <t>キカイ</t>
    </rPh>
    <rPh sb="8" eb="11">
      <t>カンリシャ</t>
    </rPh>
    <rPh sb="16" eb="18">
      <t>カカク</t>
    </rPh>
    <phoneticPr fontId="2"/>
  </si>
  <si>
    <t>検定ﾊﾞｯｼﾞ価格</t>
    <rPh sb="0" eb="2">
      <t>ケンテイ</t>
    </rPh>
    <rPh sb="7" eb="9">
      <t>カカク</t>
    </rPh>
    <phoneticPr fontId="2"/>
  </si>
  <si>
    <t>機械警備業務管理者バッジ</t>
    <rPh sb="0" eb="2">
      <t>キカイ</t>
    </rPh>
    <rPh sb="2" eb="4">
      <t>ケイビ</t>
    </rPh>
    <rPh sb="4" eb="6">
      <t>ギョウム</t>
    </rPh>
    <rPh sb="6" eb="8">
      <t>カンリ</t>
    </rPh>
    <rPh sb="8" eb="9">
      <t>シャ</t>
    </rPh>
    <phoneticPr fontId="2"/>
  </si>
  <si>
    <t>指導教育責任者資格者バッジ(1号～4号)</t>
    <rPh sb="0" eb="2">
      <t>シドウ</t>
    </rPh>
    <rPh sb="2" eb="4">
      <t>キョウイク</t>
    </rPh>
    <rPh sb="4" eb="7">
      <t>セキニンシャ</t>
    </rPh>
    <rPh sb="7" eb="10">
      <t>シカクシャ</t>
    </rPh>
    <rPh sb="15" eb="16">
      <t>ゴウ</t>
    </rPh>
    <rPh sb="18" eb="19">
      <t>ゴウ</t>
    </rPh>
    <phoneticPr fontId="2"/>
  </si>
  <si>
    <t>7-1 警備員教育教本(交通・雑踏編）　新訂版</t>
    <rPh sb="4" eb="7">
      <t>ケイビイン</t>
    </rPh>
    <rPh sb="7" eb="9">
      <t>キョウイク</t>
    </rPh>
    <rPh sb="9" eb="11">
      <t>キョウホン</t>
    </rPh>
    <rPh sb="12" eb="14">
      <t>コウツウ</t>
    </rPh>
    <rPh sb="15" eb="17">
      <t>ザットウ</t>
    </rPh>
    <rPh sb="17" eb="18">
      <t>ヘン</t>
    </rPh>
    <rPh sb="20" eb="22">
      <t>シンテイ</t>
    </rPh>
    <rPh sb="22" eb="23">
      <t>バン</t>
    </rPh>
    <phoneticPr fontId="2"/>
  </si>
  <si>
    <t>Ｒ元.9.17</t>
    <rPh sb="1" eb="2">
      <t>ゲン</t>
    </rPh>
    <phoneticPr fontId="2"/>
  </si>
  <si>
    <t>Ｒ元.9.26</t>
    <rPh sb="1" eb="2">
      <t>ゲン</t>
    </rPh>
    <phoneticPr fontId="2"/>
  </si>
  <si>
    <t>Ｒ元.10.1</t>
    <rPh sb="1" eb="2">
      <t>ゲン</t>
    </rPh>
    <phoneticPr fontId="2"/>
  </si>
  <si>
    <t>9-1 警備員教育教本(施設編）　新訂版</t>
    <rPh sb="4" eb="7">
      <t>ケイビイン</t>
    </rPh>
    <rPh sb="7" eb="9">
      <t>キョウイク</t>
    </rPh>
    <rPh sb="9" eb="11">
      <t>キョウホン</t>
    </rPh>
    <rPh sb="12" eb="14">
      <t>シセツ</t>
    </rPh>
    <rPh sb="14" eb="15">
      <t>ヘン</t>
    </rPh>
    <rPh sb="17" eb="18">
      <t>シン</t>
    </rPh>
    <rPh sb="18" eb="19">
      <t>テイ</t>
    </rPh>
    <rPh sb="19" eb="20">
      <t>ハン</t>
    </rPh>
    <phoneticPr fontId="2"/>
  </si>
  <si>
    <t>Ｒ元.12.24</t>
    <rPh sb="1" eb="2">
      <t>ゲン</t>
    </rPh>
    <phoneticPr fontId="2"/>
  </si>
  <si>
    <t>5-1 雑踏警備業務の手引(上級）</t>
    <rPh sb="4" eb="6">
      <t>ザットウ</t>
    </rPh>
    <rPh sb="6" eb="8">
      <t>ケイビ</t>
    </rPh>
    <rPh sb="8" eb="10">
      <t>ギョウム</t>
    </rPh>
    <rPh sb="11" eb="13">
      <t>テビ</t>
    </rPh>
    <rPh sb="14" eb="16">
      <t>ジョウキュウ</t>
    </rPh>
    <phoneticPr fontId="2"/>
  </si>
  <si>
    <t>2-1 警備員教育教本(機械編）　新訂版</t>
    <rPh sb="4" eb="7">
      <t>ケイビイン</t>
    </rPh>
    <rPh sb="7" eb="9">
      <t>キョウイク</t>
    </rPh>
    <rPh sb="9" eb="11">
      <t>キョウホン</t>
    </rPh>
    <rPh sb="12" eb="14">
      <t>キカイ</t>
    </rPh>
    <rPh sb="14" eb="15">
      <t>ヘン</t>
    </rPh>
    <rPh sb="17" eb="18">
      <t>シン</t>
    </rPh>
    <rPh sb="18" eb="19">
      <t>テイ</t>
    </rPh>
    <rPh sb="19" eb="20">
      <t>ハン</t>
    </rPh>
    <phoneticPr fontId="2"/>
  </si>
  <si>
    <t xml:space="preserve"> 令和２年版生活安全小六法　</t>
    <rPh sb="1" eb="3">
      <t>レイワ</t>
    </rPh>
    <rPh sb="4" eb="5">
      <t>ネン</t>
    </rPh>
    <rPh sb="5" eb="6">
      <t>ハン</t>
    </rPh>
    <rPh sb="6" eb="8">
      <t>セイカツ</t>
    </rPh>
    <rPh sb="8" eb="10">
      <t>アンゼン</t>
    </rPh>
    <rPh sb="10" eb="11">
      <t>ショウ</t>
    </rPh>
    <rPh sb="11" eb="13">
      <t>ロッポウ</t>
    </rPh>
    <phoneticPr fontId="2"/>
  </si>
  <si>
    <t>臨時増刊号　「わかりやすい道路交通法の改正要点」　</t>
    <rPh sb="0" eb="2">
      <t>リンジ</t>
    </rPh>
    <rPh sb="2" eb="5">
      <t>ゾウカンゴウ</t>
    </rPh>
    <rPh sb="13" eb="15">
      <t>ドウロ</t>
    </rPh>
    <rPh sb="15" eb="18">
      <t>コウツウホウ</t>
    </rPh>
    <rPh sb="19" eb="21">
      <t>カイセイ</t>
    </rPh>
    <rPh sb="21" eb="23">
      <t>ヨウテン</t>
    </rPh>
    <phoneticPr fontId="2"/>
  </si>
  <si>
    <t>令和２年６月</t>
    <rPh sb="0" eb="2">
      <t>レイワ</t>
    </rPh>
    <rPh sb="3" eb="4">
      <t>ネン</t>
    </rPh>
    <rPh sb="5" eb="6">
      <t>ガツ</t>
    </rPh>
    <phoneticPr fontId="2"/>
  </si>
  <si>
    <t>6-1 雑踏警備業務１級模擬問題集(200問)</t>
    <rPh sb="4" eb="6">
      <t>ザットウ</t>
    </rPh>
    <rPh sb="6" eb="8">
      <t>ケイビ</t>
    </rPh>
    <rPh sb="8" eb="10">
      <t>ギョウム</t>
    </rPh>
    <rPh sb="11" eb="12">
      <t>キュウ</t>
    </rPh>
    <rPh sb="12" eb="14">
      <t>モギ</t>
    </rPh>
    <rPh sb="14" eb="16">
      <t>モンダイ</t>
    </rPh>
    <rPh sb="16" eb="17">
      <t>シュウ</t>
    </rPh>
    <rPh sb="21" eb="22">
      <t>モン</t>
    </rPh>
    <phoneticPr fontId="2"/>
  </si>
  <si>
    <t>4冊以上無料</t>
    <rPh sb="1" eb="2">
      <t>サツ</t>
    </rPh>
    <rPh sb="2" eb="4">
      <t>イジョウ</t>
    </rPh>
    <rPh sb="4" eb="6">
      <t>ムリョウ</t>
    </rPh>
    <phoneticPr fontId="2"/>
  </si>
  <si>
    <t>令和   年　  月　  日</t>
    <rPh sb="0" eb="2">
      <t>レイワ</t>
    </rPh>
    <rPh sb="5" eb="6">
      <t>ネン</t>
    </rPh>
    <rPh sb="9" eb="10">
      <t>ガツ</t>
    </rPh>
    <rPh sb="13" eb="14">
      <t>ヒ</t>
    </rPh>
    <phoneticPr fontId="2"/>
  </si>
  <si>
    <t>6-1 指導教育責任者問題集(４号業務)</t>
    <rPh sb="4" eb="6">
      <t>シドウ</t>
    </rPh>
    <rPh sb="6" eb="8">
      <t>キョウイク</t>
    </rPh>
    <rPh sb="8" eb="11">
      <t>セキニンシャ</t>
    </rPh>
    <rPh sb="11" eb="13">
      <t>モンダイ</t>
    </rPh>
    <rPh sb="13" eb="14">
      <t>シュウ</t>
    </rPh>
    <rPh sb="16" eb="17">
      <t>ゴウ</t>
    </rPh>
    <rPh sb="17" eb="19">
      <t>ギョウム</t>
    </rPh>
    <phoneticPr fontId="2"/>
  </si>
  <si>
    <t>3-1指導責任者(指導者用）教本Ⅱ（１号業務）</t>
    <rPh sb="3" eb="5">
      <t>シドウ</t>
    </rPh>
    <rPh sb="5" eb="8">
      <t>セキニンシャ</t>
    </rPh>
    <rPh sb="9" eb="12">
      <t>シドウシャ</t>
    </rPh>
    <rPh sb="12" eb="13">
      <t>ヨウ</t>
    </rPh>
    <rPh sb="14" eb="16">
      <t>キョウホン</t>
    </rPh>
    <rPh sb="19" eb="20">
      <t>ゴウ</t>
    </rPh>
    <rPh sb="20" eb="22">
      <t>ギョウム</t>
    </rPh>
    <phoneticPr fontId="2"/>
  </si>
  <si>
    <t>3-1指導責任者(指導者用）教本Ⅱ（３号業務）</t>
    <rPh sb="3" eb="5">
      <t>シドウ</t>
    </rPh>
    <rPh sb="5" eb="8">
      <t>セキニンシャ</t>
    </rPh>
    <rPh sb="9" eb="12">
      <t>シドウシャ</t>
    </rPh>
    <rPh sb="12" eb="13">
      <t>ヨウ</t>
    </rPh>
    <rPh sb="14" eb="16">
      <t>キョウホン</t>
    </rPh>
    <rPh sb="19" eb="20">
      <t>ゴウ</t>
    </rPh>
    <rPh sb="20" eb="22">
      <t>ギョウム</t>
    </rPh>
    <phoneticPr fontId="2"/>
  </si>
  <si>
    <t>3-1指導責任者(指導者用）教本Ⅱ（４号業務）</t>
    <rPh sb="3" eb="5">
      <t>シドウ</t>
    </rPh>
    <rPh sb="5" eb="8">
      <t>セキニンシャ</t>
    </rPh>
    <rPh sb="9" eb="12">
      <t>シドウシャ</t>
    </rPh>
    <rPh sb="12" eb="13">
      <t>ヨウ</t>
    </rPh>
    <rPh sb="14" eb="16">
      <t>キョウホン</t>
    </rPh>
    <rPh sb="19" eb="20">
      <t>ゴウ</t>
    </rPh>
    <rPh sb="20" eb="22">
      <t>ギョウム</t>
    </rPh>
    <phoneticPr fontId="2"/>
  </si>
  <si>
    <t>12-1 交通誘導警備業務の手引(初級）</t>
    <rPh sb="5" eb="7">
      <t>コウツウ</t>
    </rPh>
    <rPh sb="7" eb="9">
      <t>ユウドウ</t>
    </rPh>
    <rPh sb="9" eb="11">
      <t>ケイビ</t>
    </rPh>
    <rPh sb="11" eb="13">
      <t>ギョウム</t>
    </rPh>
    <rPh sb="14" eb="16">
      <t>テビ</t>
    </rPh>
    <rPh sb="17" eb="19">
      <t>ショキュウ</t>
    </rPh>
    <phoneticPr fontId="2"/>
  </si>
  <si>
    <t>11-1 警備員必携 (B６判)</t>
    <rPh sb="5" eb="8">
      <t>ケイビイン</t>
    </rPh>
    <rPh sb="8" eb="10">
      <t>ヒッケイ</t>
    </rPh>
    <rPh sb="14" eb="15">
      <t>ハン</t>
    </rPh>
    <phoneticPr fontId="2"/>
  </si>
  <si>
    <t>8-1 施設警備業務の手引(上級）</t>
    <rPh sb="4" eb="6">
      <t>シセツ</t>
    </rPh>
    <rPh sb="6" eb="8">
      <t>ケイビ</t>
    </rPh>
    <rPh sb="8" eb="10">
      <t>ギョウム</t>
    </rPh>
    <rPh sb="11" eb="13">
      <t>テビ</t>
    </rPh>
    <rPh sb="14" eb="16">
      <t>ジョウキュウ</t>
    </rPh>
    <phoneticPr fontId="2"/>
  </si>
  <si>
    <t>R3.7.19～</t>
    <phoneticPr fontId="2"/>
  </si>
  <si>
    <t>2-1 特別講習教本　雑踏警備業務2級（全警協）</t>
    <rPh sb="4" eb="6">
      <t>トクベツ</t>
    </rPh>
    <rPh sb="6" eb="8">
      <t>コウシュウ</t>
    </rPh>
    <rPh sb="8" eb="10">
      <t>キョウホン</t>
    </rPh>
    <rPh sb="11" eb="13">
      <t>ザットウ</t>
    </rPh>
    <rPh sb="13" eb="15">
      <t>ケイビ</t>
    </rPh>
    <rPh sb="15" eb="17">
      <t>ギョウム</t>
    </rPh>
    <rPh sb="18" eb="19">
      <t>キュウ</t>
    </rPh>
    <rPh sb="20" eb="21">
      <t>ゼン</t>
    </rPh>
    <rPh sb="21" eb="22">
      <t>ケイ</t>
    </rPh>
    <rPh sb="22" eb="23">
      <t>キョウ</t>
    </rPh>
    <phoneticPr fontId="2"/>
  </si>
  <si>
    <t>グリーンマーカー(ｵﾌﾎﾜｲﾄ)</t>
    <phoneticPr fontId="2"/>
  </si>
  <si>
    <t>クリップ・マーカーセット(ｵﾌﾎﾜｲﾄ)</t>
    <phoneticPr fontId="2"/>
  </si>
  <si>
    <t>R3.4</t>
    <phoneticPr fontId="2"/>
  </si>
  <si>
    <t>AJSSA　クリアファイル(ｷｬﾗｸﾀｰ付)</t>
    <rPh sb="20" eb="21">
      <t>ツ</t>
    </rPh>
    <phoneticPr fontId="2"/>
  </si>
  <si>
    <r>
      <t>3-1</t>
    </r>
    <r>
      <rPr>
        <sz val="9"/>
        <rFont val="ＭＳ Ｐゴシック"/>
        <family val="3"/>
        <charset val="128"/>
      </rPr>
      <t xml:space="preserve"> セキュリティ・コンサルタント</t>
    </r>
    <r>
      <rPr>
        <sz val="10"/>
        <rFont val="ＭＳ Ｐゴシック"/>
        <family val="3"/>
        <charset val="128"/>
      </rPr>
      <t>講習教本［第１巻］</t>
    </r>
    <rPh sb="18" eb="20">
      <t>コウシュウ</t>
    </rPh>
    <rPh sb="20" eb="22">
      <t>キョウホン</t>
    </rPh>
    <rPh sb="23" eb="24">
      <t>ダイ</t>
    </rPh>
    <rPh sb="25" eb="26">
      <t>カン</t>
    </rPh>
    <phoneticPr fontId="2"/>
  </si>
  <si>
    <r>
      <t xml:space="preserve">3-1 </t>
    </r>
    <r>
      <rPr>
        <sz val="9"/>
        <rFont val="ＭＳ Ｐゴシック"/>
        <family val="3"/>
        <charset val="128"/>
      </rPr>
      <t>セキュリティ・コンサルタント</t>
    </r>
    <r>
      <rPr>
        <sz val="10"/>
        <rFont val="ＭＳ Ｐゴシック"/>
        <family val="3"/>
        <charset val="128"/>
      </rPr>
      <t>講習教本［第２巻］</t>
    </r>
    <rPh sb="18" eb="20">
      <t>コウシュウ</t>
    </rPh>
    <rPh sb="20" eb="22">
      <t>キョウホン</t>
    </rPh>
    <rPh sb="23" eb="24">
      <t>ダイ</t>
    </rPh>
    <rPh sb="25" eb="26">
      <t>カン</t>
    </rPh>
    <phoneticPr fontId="2"/>
  </si>
  <si>
    <t>5-1 セキュリティ・プランナー講習教本［第１巻］</t>
    <rPh sb="16" eb="18">
      <t>コウシュウ</t>
    </rPh>
    <rPh sb="18" eb="20">
      <t>キョウホン</t>
    </rPh>
    <rPh sb="21" eb="22">
      <t>ダイ</t>
    </rPh>
    <rPh sb="23" eb="24">
      <t>カン</t>
    </rPh>
    <phoneticPr fontId="2"/>
  </si>
  <si>
    <t>5-1 セキュリティ・プランナー講習教本［第２巻］</t>
    <rPh sb="16" eb="18">
      <t>コウシュウ</t>
    </rPh>
    <rPh sb="18" eb="20">
      <t>キョウホン</t>
    </rPh>
    <rPh sb="21" eb="22">
      <t>ダイ</t>
    </rPh>
    <rPh sb="23" eb="24">
      <t>カン</t>
    </rPh>
    <phoneticPr fontId="2"/>
  </si>
  <si>
    <t>15-1 施設警備業務２級模擬問題集（200問）</t>
    <rPh sb="5" eb="7">
      <t>シセツ</t>
    </rPh>
    <rPh sb="7" eb="9">
      <t>ケイビ</t>
    </rPh>
    <rPh sb="9" eb="11">
      <t>ギョウム</t>
    </rPh>
    <rPh sb="12" eb="13">
      <t>キュウ</t>
    </rPh>
    <rPh sb="13" eb="15">
      <t>モギ</t>
    </rPh>
    <rPh sb="15" eb="17">
      <t>モンダイ</t>
    </rPh>
    <rPh sb="17" eb="18">
      <t>シュウ</t>
    </rPh>
    <rPh sb="22" eb="23">
      <t>モン</t>
    </rPh>
    <phoneticPr fontId="2"/>
  </si>
  <si>
    <t>9-1 施設警備業務１級模擬問題集(200問)</t>
    <rPh sb="4" eb="6">
      <t>シセツ</t>
    </rPh>
    <rPh sb="6" eb="8">
      <t>ケイビ</t>
    </rPh>
    <rPh sb="8" eb="10">
      <t>ギョウム</t>
    </rPh>
    <rPh sb="11" eb="12">
      <t>キュウ</t>
    </rPh>
    <rPh sb="12" eb="14">
      <t>モギ</t>
    </rPh>
    <rPh sb="14" eb="16">
      <t>モンダイ</t>
    </rPh>
    <rPh sb="16" eb="17">
      <t>シュウ</t>
    </rPh>
    <rPh sb="21" eb="22">
      <t>モン</t>
    </rPh>
    <phoneticPr fontId="2"/>
  </si>
  <si>
    <t>７０歳就業時代の雇用・賃金改革</t>
    <rPh sb="2" eb="3">
      <t>サイ</t>
    </rPh>
    <rPh sb="3" eb="7">
      <t>シュウギョウジダイ</t>
    </rPh>
    <rPh sb="8" eb="10">
      <t>コヨウ</t>
    </rPh>
    <rPh sb="11" eb="15">
      <t>チンギンカイカク</t>
    </rPh>
    <phoneticPr fontId="2"/>
  </si>
  <si>
    <t>3-1 貴重品運搬警備２級模擬問題集(100問）</t>
    <rPh sb="4" eb="7">
      <t>キチョウヒン</t>
    </rPh>
    <rPh sb="7" eb="9">
      <t>ウンパン</t>
    </rPh>
    <rPh sb="9" eb="11">
      <t>ケイビ</t>
    </rPh>
    <rPh sb="12" eb="13">
      <t>キュウ</t>
    </rPh>
    <rPh sb="13" eb="15">
      <t>モギ</t>
    </rPh>
    <rPh sb="15" eb="17">
      <t>モンダイ</t>
    </rPh>
    <rPh sb="17" eb="18">
      <t>シュウ</t>
    </rPh>
    <rPh sb="22" eb="23">
      <t>モン</t>
    </rPh>
    <phoneticPr fontId="2"/>
  </si>
  <si>
    <r>
      <t>4-1</t>
    </r>
    <r>
      <rPr>
        <sz val="10"/>
        <color indexed="10"/>
        <rFont val="ＭＳ Ｐゴシック"/>
        <family val="3"/>
        <charset val="128"/>
      </rPr>
      <t xml:space="preserve"> </t>
    </r>
    <r>
      <rPr>
        <sz val="10"/>
        <rFont val="ＭＳ Ｐゴシック"/>
        <family val="3"/>
        <charset val="128"/>
      </rPr>
      <t>特別講習教本　交通誘導警備業務２級(全警協）</t>
    </r>
    <rPh sb="4" eb="6">
      <t>トクベツ</t>
    </rPh>
    <rPh sb="6" eb="8">
      <t>コウシュウ</t>
    </rPh>
    <rPh sb="8" eb="10">
      <t>キョウホン</t>
    </rPh>
    <rPh sb="11" eb="13">
      <t>コウツウ</t>
    </rPh>
    <rPh sb="13" eb="15">
      <t>ユウドウ</t>
    </rPh>
    <rPh sb="15" eb="17">
      <t>ケイビ</t>
    </rPh>
    <rPh sb="17" eb="19">
      <t>ギョウム</t>
    </rPh>
    <rPh sb="20" eb="21">
      <t>キュウ</t>
    </rPh>
    <rPh sb="22" eb="23">
      <t>ゼン</t>
    </rPh>
    <rPh sb="23" eb="24">
      <t>ケイ</t>
    </rPh>
    <rPh sb="24" eb="25">
      <t>キョウ</t>
    </rPh>
    <phoneticPr fontId="2"/>
  </si>
  <si>
    <t>14-1 警備員教育教本(基本教育編）新訂版</t>
    <rPh sb="5" eb="8">
      <t>ケイビイン</t>
    </rPh>
    <rPh sb="8" eb="10">
      <t>キョウイク</t>
    </rPh>
    <rPh sb="10" eb="12">
      <t>キョウホン</t>
    </rPh>
    <rPh sb="13" eb="15">
      <t>キホン</t>
    </rPh>
    <rPh sb="15" eb="17">
      <t>キョウイク</t>
    </rPh>
    <rPh sb="17" eb="18">
      <t>ヘン</t>
    </rPh>
    <rPh sb="19" eb="20">
      <t>シン</t>
    </rPh>
    <rPh sb="20" eb="21">
      <t>テイ</t>
    </rPh>
    <rPh sb="21" eb="22">
      <t>ハン</t>
    </rPh>
    <phoneticPr fontId="2"/>
  </si>
  <si>
    <t>R4.3.24～</t>
    <phoneticPr fontId="2"/>
  </si>
  <si>
    <t>国</t>
    <rPh sb="0" eb="1">
      <t>クニ</t>
    </rPh>
    <phoneticPr fontId="2"/>
  </si>
  <si>
    <t>際</t>
    <rPh sb="0" eb="1">
      <t>サイ</t>
    </rPh>
    <phoneticPr fontId="2"/>
  </si>
  <si>
    <t>ス</t>
    <phoneticPr fontId="2"/>
  </si>
  <si>
    <t>金</t>
    <rPh sb="0" eb="1">
      <t>キン</t>
    </rPh>
    <phoneticPr fontId="2"/>
  </si>
  <si>
    <t>星</t>
    <rPh sb="0" eb="1">
      <t>ホシ</t>
    </rPh>
    <phoneticPr fontId="2"/>
  </si>
  <si>
    <t>立</t>
    <rPh sb="0" eb="1">
      <t>タチ</t>
    </rPh>
    <phoneticPr fontId="2"/>
  </si>
  <si>
    <t>2-1目指せ2級検定交通警備員教育ＤＶＤ（全１巻）学科編</t>
    <rPh sb="3" eb="5">
      <t>メザ</t>
    </rPh>
    <rPh sb="7" eb="8">
      <t>キュウ</t>
    </rPh>
    <rPh sb="8" eb="10">
      <t>ケンテイ</t>
    </rPh>
    <rPh sb="10" eb="12">
      <t>コウツウ</t>
    </rPh>
    <rPh sb="12" eb="14">
      <t>ケイビ</t>
    </rPh>
    <rPh sb="14" eb="15">
      <t>イン</t>
    </rPh>
    <rPh sb="15" eb="17">
      <t>キョウイク</t>
    </rPh>
    <rPh sb="21" eb="22">
      <t>ゼン</t>
    </rPh>
    <rPh sb="23" eb="24">
      <t>カン</t>
    </rPh>
    <rPh sb="25" eb="27">
      <t>ガッカ</t>
    </rPh>
    <rPh sb="27" eb="28">
      <t>ヘン</t>
    </rPh>
    <phoneticPr fontId="2"/>
  </si>
  <si>
    <t>2-1目指せ2級検定警備員教育・共通編ＤＶＤ（全１巻）学科編</t>
    <rPh sb="3" eb="5">
      <t>メザ</t>
    </rPh>
    <rPh sb="7" eb="8">
      <t>キュウ</t>
    </rPh>
    <rPh sb="8" eb="10">
      <t>ケンテイ</t>
    </rPh>
    <rPh sb="10" eb="12">
      <t>ケイビ</t>
    </rPh>
    <rPh sb="12" eb="13">
      <t>イン</t>
    </rPh>
    <rPh sb="13" eb="15">
      <t>キョウイク</t>
    </rPh>
    <rPh sb="16" eb="18">
      <t>キョウツウ</t>
    </rPh>
    <rPh sb="18" eb="19">
      <t>ヘン</t>
    </rPh>
    <rPh sb="23" eb="24">
      <t>ゼン</t>
    </rPh>
    <rPh sb="25" eb="26">
      <t>カン</t>
    </rPh>
    <rPh sb="27" eb="29">
      <t>ガッカ</t>
    </rPh>
    <rPh sb="29" eb="30">
      <t>ヘン</t>
    </rPh>
    <phoneticPr fontId="2"/>
  </si>
  <si>
    <t>R4.6.1～</t>
    <phoneticPr fontId="2"/>
  </si>
  <si>
    <t>2-1目指せ2級検定雑踏警備員教育ＤＶＤ（全１巻）学科編</t>
    <rPh sb="3" eb="5">
      <t>メザ</t>
    </rPh>
    <rPh sb="7" eb="8">
      <t>キュウ</t>
    </rPh>
    <rPh sb="8" eb="10">
      <t>ケンテイ</t>
    </rPh>
    <rPh sb="10" eb="12">
      <t>ザットウ</t>
    </rPh>
    <rPh sb="12" eb="14">
      <t>ケイビ</t>
    </rPh>
    <rPh sb="14" eb="15">
      <t>イン</t>
    </rPh>
    <rPh sb="15" eb="17">
      <t>キョウイク</t>
    </rPh>
    <rPh sb="21" eb="22">
      <t>ゼン</t>
    </rPh>
    <rPh sb="23" eb="24">
      <t>カン</t>
    </rPh>
    <rPh sb="25" eb="27">
      <t>ガッカ</t>
    </rPh>
    <rPh sb="27" eb="28">
      <t>ヘン</t>
    </rPh>
    <phoneticPr fontId="2"/>
  </si>
  <si>
    <t>3-1 特別講習教本　施設警備業務２級(全警協）</t>
    <rPh sb="4" eb="6">
      <t>トクベツ</t>
    </rPh>
    <rPh sb="6" eb="8">
      <t>コウシュウ</t>
    </rPh>
    <rPh sb="8" eb="10">
      <t>キョウホン</t>
    </rPh>
    <rPh sb="11" eb="13">
      <t>シセツ</t>
    </rPh>
    <rPh sb="13" eb="15">
      <t>ケイビ</t>
    </rPh>
    <rPh sb="15" eb="17">
      <t>ギョウム</t>
    </rPh>
    <rPh sb="18" eb="19">
      <t>キュウ</t>
    </rPh>
    <rPh sb="20" eb="21">
      <t>ゼン</t>
    </rPh>
    <rPh sb="21" eb="22">
      <t>ケイ</t>
    </rPh>
    <rPh sb="22" eb="23">
      <t>キョウ</t>
    </rPh>
    <phoneticPr fontId="2"/>
  </si>
  <si>
    <r>
      <rPr>
        <sz val="10"/>
        <color indexed="8"/>
        <rFont val="ＭＳ Ｐゴシック"/>
        <family val="3"/>
        <charset val="128"/>
      </rPr>
      <t>6-1</t>
    </r>
    <r>
      <rPr>
        <sz val="10"/>
        <rFont val="ＭＳ Ｐゴシック"/>
        <family val="3"/>
        <charset val="128"/>
      </rPr>
      <t xml:space="preserve"> 機械管理者演習問題集（解説編付）</t>
    </r>
    <rPh sb="4" eb="6">
      <t>キカイ</t>
    </rPh>
    <rPh sb="6" eb="9">
      <t>カンリシャ</t>
    </rPh>
    <rPh sb="9" eb="11">
      <t>エンシュウ</t>
    </rPh>
    <rPh sb="11" eb="13">
      <t>モンダイ</t>
    </rPh>
    <rPh sb="13" eb="14">
      <t>シュウ</t>
    </rPh>
    <rPh sb="15" eb="17">
      <t>カイセツ</t>
    </rPh>
    <rPh sb="17" eb="18">
      <t>ヘン</t>
    </rPh>
    <rPh sb="18" eb="19">
      <t>ツ</t>
    </rPh>
    <phoneticPr fontId="2"/>
  </si>
  <si>
    <t xml:space="preserve">13-1 機械業務管理者講習教本　 </t>
    <rPh sb="5" eb="7">
      <t>キカイ</t>
    </rPh>
    <rPh sb="7" eb="9">
      <t>ギョウム</t>
    </rPh>
    <rPh sb="9" eb="12">
      <t>カンリシャ</t>
    </rPh>
    <rPh sb="12" eb="14">
      <t>コウシュウ</t>
    </rPh>
    <rPh sb="14" eb="16">
      <t>キョウホン</t>
    </rPh>
    <phoneticPr fontId="2"/>
  </si>
  <si>
    <t>NEWｱｲｽﾊｰﾈｽﾕﾆﾌｫｰﾑ（保冷剤3個付）ネイビー（ﾌﾘｰ）</t>
    <rPh sb="17" eb="20">
      <t>ホレイザイ</t>
    </rPh>
    <rPh sb="21" eb="22">
      <t>コ</t>
    </rPh>
    <rPh sb="22" eb="23">
      <t>ツ</t>
    </rPh>
    <phoneticPr fontId="2"/>
  </si>
  <si>
    <t>NEWｱｲｽﾊｰﾈｽﾕﾆﾌｫｰﾑ（保冷剤3個付）ホワイト（ﾌﾘｰ）</t>
    <rPh sb="17" eb="20">
      <t>ホレイザイ</t>
    </rPh>
    <rPh sb="21" eb="22">
      <t>コ</t>
    </rPh>
    <rPh sb="22" eb="23">
      <t>ツ</t>
    </rPh>
    <phoneticPr fontId="2"/>
  </si>
  <si>
    <t>令和４年公表「公用文作成の考え方」のﾎﾟｲﾝﾄと文例</t>
    <rPh sb="0" eb="2">
      <t>レイワ</t>
    </rPh>
    <rPh sb="3" eb="4">
      <t>ネン</t>
    </rPh>
    <rPh sb="4" eb="6">
      <t>コウヒョウ</t>
    </rPh>
    <rPh sb="7" eb="10">
      <t>コウヨウブン</t>
    </rPh>
    <rPh sb="10" eb="12">
      <t>サクセイ</t>
    </rPh>
    <rPh sb="13" eb="14">
      <t>カンガ</t>
    </rPh>
    <rPh sb="15" eb="16">
      <t>カタ</t>
    </rPh>
    <rPh sb="24" eb="26">
      <t>ブンレイ</t>
    </rPh>
    <phoneticPr fontId="2"/>
  </si>
  <si>
    <t>Ｒ４.７</t>
    <phoneticPr fontId="2"/>
  </si>
  <si>
    <t>改正パートタイム労働法の詳解</t>
    <rPh sb="0" eb="2">
      <t>カイセイ</t>
    </rPh>
    <rPh sb="8" eb="11">
      <t>ロウドウホウ</t>
    </rPh>
    <rPh sb="12" eb="14">
      <t>ショウカイ</t>
    </rPh>
    <phoneticPr fontId="2"/>
  </si>
  <si>
    <t>働</t>
    <rPh sb="0" eb="1">
      <t>ハタラ</t>
    </rPh>
    <phoneticPr fontId="2"/>
  </si>
  <si>
    <t>H27.3</t>
    <phoneticPr fontId="2"/>
  </si>
  <si>
    <t>衛生管理者試験必勝問題集(第15版)</t>
    <rPh sb="0" eb="2">
      <t>エイセイ</t>
    </rPh>
    <rPh sb="2" eb="4">
      <t>カンリ</t>
    </rPh>
    <rPh sb="4" eb="5">
      <t>シャ</t>
    </rPh>
    <rPh sb="5" eb="7">
      <t>シケン</t>
    </rPh>
    <rPh sb="7" eb="9">
      <t>ヒッショウ</t>
    </rPh>
    <rPh sb="9" eb="12">
      <t>モンダイシュウ</t>
    </rPh>
    <rPh sb="13" eb="14">
      <t>ダイ</t>
    </rPh>
    <rPh sb="16" eb="17">
      <t>ハン</t>
    </rPh>
    <phoneticPr fontId="2"/>
  </si>
  <si>
    <t>6-1 指導教育責任者問題集(３号業務)</t>
    <rPh sb="4" eb="6">
      <t>シドウ</t>
    </rPh>
    <rPh sb="6" eb="8">
      <t>キョウイク</t>
    </rPh>
    <rPh sb="8" eb="11">
      <t>セキニンシャ</t>
    </rPh>
    <rPh sb="11" eb="13">
      <t>モンダイ</t>
    </rPh>
    <rPh sb="13" eb="14">
      <t>シュウ</t>
    </rPh>
    <rPh sb="16" eb="17">
      <t>ゴウ</t>
    </rPh>
    <rPh sb="17" eb="19">
      <t>ギョウム</t>
    </rPh>
    <phoneticPr fontId="2"/>
  </si>
  <si>
    <t>12-1 指導教育責任者講習教本Ⅱ（４号業務）</t>
    <rPh sb="5" eb="7">
      <t>シドウ</t>
    </rPh>
    <rPh sb="7" eb="9">
      <t>キョウイク</t>
    </rPh>
    <rPh sb="9" eb="12">
      <t>セキニンシャ</t>
    </rPh>
    <rPh sb="12" eb="14">
      <t>コウシュウ</t>
    </rPh>
    <rPh sb="14" eb="16">
      <t>キョウホン</t>
    </rPh>
    <rPh sb="19" eb="20">
      <t>ゴウ</t>
    </rPh>
    <rPh sb="20" eb="22">
      <t>ギョウム</t>
    </rPh>
    <phoneticPr fontId="2"/>
  </si>
  <si>
    <r>
      <rPr>
        <sz val="11"/>
        <rFont val="ＭＳ Ｐゴシック"/>
        <family val="3"/>
        <charset val="128"/>
      </rPr>
      <t>8-4 基本書式記載例集(八訂四版）</t>
    </r>
    <r>
      <rPr>
        <sz val="8"/>
        <rFont val="ＭＳ Ｐゴシック"/>
        <family val="3"/>
        <charset val="128"/>
      </rPr>
      <t>付録付</t>
    </r>
    <r>
      <rPr>
        <sz val="11"/>
        <rFont val="ＭＳ Ｐゴシック"/>
        <family val="3"/>
        <charset val="128"/>
      </rPr>
      <t>　</t>
    </r>
    <rPh sb="15" eb="16">
      <t>シ</t>
    </rPh>
    <rPh sb="16" eb="17">
      <t>ハン</t>
    </rPh>
    <phoneticPr fontId="2"/>
  </si>
  <si>
    <t>4.0   警備業関係基本書式CD-ROM　Ver.4.0</t>
    <rPh sb="6" eb="8">
      <t>ケイビ</t>
    </rPh>
    <rPh sb="8" eb="9">
      <t>ギョウ</t>
    </rPh>
    <rPh sb="9" eb="11">
      <t>カンケイ</t>
    </rPh>
    <rPh sb="11" eb="13">
      <t>キホン</t>
    </rPh>
    <rPh sb="13" eb="15">
      <t>ショシキ</t>
    </rPh>
    <phoneticPr fontId="2"/>
  </si>
  <si>
    <t>R4.12.16～</t>
    <phoneticPr fontId="2"/>
  </si>
  <si>
    <t>1-1交通誘導警備業務１級DVD（全１巻）実技編</t>
    <rPh sb="17" eb="18">
      <t>ゼン</t>
    </rPh>
    <rPh sb="21" eb="23">
      <t>ジツギ</t>
    </rPh>
    <rPh sb="23" eb="24">
      <t>ヘン</t>
    </rPh>
    <phoneticPr fontId="2"/>
  </si>
  <si>
    <t>1-1雑踏警備業務１級DVD（全１巻）実技編</t>
    <rPh sb="15" eb="16">
      <t>ゼン</t>
    </rPh>
    <rPh sb="19" eb="21">
      <t>ジツギ</t>
    </rPh>
    <rPh sb="21" eb="22">
      <t>ヘン</t>
    </rPh>
    <phoneticPr fontId="2"/>
  </si>
  <si>
    <t>1-1警備業務共通編１級ＤＶＤ（全１巻）実技編</t>
    <rPh sb="7" eb="9">
      <t>キョウツウ</t>
    </rPh>
    <rPh sb="9" eb="10">
      <t>ヘン</t>
    </rPh>
    <rPh sb="16" eb="17">
      <t>ゼン</t>
    </rPh>
    <rPh sb="20" eb="22">
      <t>ジツギ</t>
    </rPh>
    <rPh sb="22" eb="23">
      <t>ヘン</t>
    </rPh>
    <phoneticPr fontId="2"/>
  </si>
  <si>
    <t>H23.4～</t>
    <phoneticPr fontId="2"/>
  </si>
  <si>
    <t>R5.1～</t>
    <phoneticPr fontId="2"/>
  </si>
  <si>
    <t>小計</t>
    <rPh sb="0" eb="2">
      <t>ショウケイ</t>
    </rPh>
    <phoneticPr fontId="2"/>
  </si>
  <si>
    <t>消費税(10％)</t>
    <rPh sb="0" eb="3">
      <t>ショウヒゼイ</t>
    </rPh>
    <phoneticPr fontId="2"/>
  </si>
  <si>
    <t xml:space="preserve">全訂版29刷 警備業法令集 </t>
    <rPh sb="0" eb="1">
      <t>ゼン</t>
    </rPh>
    <rPh sb="1" eb="2">
      <t>テイ</t>
    </rPh>
    <rPh sb="2" eb="3">
      <t>ハン</t>
    </rPh>
    <rPh sb="5" eb="6">
      <t>ス</t>
    </rPh>
    <rPh sb="7" eb="9">
      <t>ケイビ</t>
    </rPh>
    <rPh sb="9" eb="10">
      <t>ギョウ</t>
    </rPh>
    <rPh sb="10" eb="12">
      <t>ホウレイ</t>
    </rPh>
    <rPh sb="12" eb="13">
      <t>シュウ</t>
    </rPh>
    <phoneticPr fontId="2"/>
  </si>
  <si>
    <t>13-1 指導教育責任者講習教本Ⅱ（２号業務）</t>
    <rPh sb="5" eb="7">
      <t>シドウ</t>
    </rPh>
    <rPh sb="7" eb="9">
      <t>キョウイク</t>
    </rPh>
    <rPh sb="9" eb="12">
      <t>セキニンシャ</t>
    </rPh>
    <rPh sb="12" eb="14">
      <t>コウシュウ</t>
    </rPh>
    <rPh sb="14" eb="16">
      <t>キョウホン</t>
    </rPh>
    <rPh sb="19" eb="20">
      <t>ゴウ</t>
    </rPh>
    <rPh sb="20" eb="22">
      <t>ギョウム</t>
    </rPh>
    <phoneticPr fontId="2"/>
  </si>
  <si>
    <t>12-2 指導教育責任者問題集(２号業務)</t>
    <rPh sb="5" eb="7">
      <t>シドウ</t>
    </rPh>
    <rPh sb="7" eb="9">
      <t>キョウイク</t>
    </rPh>
    <rPh sb="9" eb="12">
      <t>セキニンシャ</t>
    </rPh>
    <rPh sb="12" eb="14">
      <t>モンダイ</t>
    </rPh>
    <rPh sb="14" eb="15">
      <t>シュウ</t>
    </rPh>
    <rPh sb="17" eb="18">
      <t>ゴウ</t>
    </rPh>
    <rPh sb="18" eb="20">
      <t>ギョウム</t>
    </rPh>
    <phoneticPr fontId="2"/>
  </si>
  <si>
    <t>4-1 雑踏警備業務２級模擬問題集(100問）</t>
    <rPh sb="4" eb="6">
      <t>ザットウ</t>
    </rPh>
    <rPh sb="6" eb="8">
      <t>ケイビ</t>
    </rPh>
    <rPh sb="8" eb="10">
      <t>ギョウム</t>
    </rPh>
    <rPh sb="11" eb="12">
      <t>キュウ</t>
    </rPh>
    <rPh sb="12" eb="14">
      <t>モギ</t>
    </rPh>
    <rPh sb="14" eb="16">
      <t>モンダイ</t>
    </rPh>
    <rPh sb="16" eb="17">
      <t>シュウ</t>
    </rPh>
    <rPh sb="21" eb="22">
      <t>モン</t>
    </rPh>
    <phoneticPr fontId="2"/>
  </si>
  <si>
    <t>12-1 雑踏警備業務２級模擬問題集(200問)</t>
    <rPh sb="5" eb="7">
      <t>ザットウ</t>
    </rPh>
    <rPh sb="7" eb="9">
      <t>ケイビ</t>
    </rPh>
    <rPh sb="9" eb="11">
      <t>ギョウム</t>
    </rPh>
    <rPh sb="12" eb="13">
      <t>キュウ</t>
    </rPh>
    <rPh sb="13" eb="15">
      <t>モギ</t>
    </rPh>
    <rPh sb="15" eb="17">
      <t>モンダイ</t>
    </rPh>
    <rPh sb="17" eb="18">
      <t>シュウ</t>
    </rPh>
    <rPh sb="22" eb="23">
      <t>モン</t>
    </rPh>
    <phoneticPr fontId="2"/>
  </si>
  <si>
    <t>5-1 交通誘導警備業務の手引(上級）</t>
    <rPh sb="10" eb="12">
      <t>ギョウム</t>
    </rPh>
    <rPh sb="16" eb="17">
      <t>ウエ</t>
    </rPh>
    <phoneticPr fontId="2"/>
  </si>
  <si>
    <t>7-1 交通誘導警備業務１級模擬問題集(200問)</t>
    <rPh sb="4" eb="6">
      <t>コウツウ</t>
    </rPh>
    <rPh sb="6" eb="8">
      <t>ユウドウ</t>
    </rPh>
    <rPh sb="8" eb="10">
      <t>ケイビ</t>
    </rPh>
    <rPh sb="10" eb="12">
      <t>ギョウム</t>
    </rPh>
    <rPh sb="13" eb="14">
      <t>キュウ</t>
    </rPh>
    <rPh sb="14" eb="16">
      <t>モギ</t>
    </rPh>
    <rPh sb="16" eb="18">
      <t>モンダイ</t>
    </rPh>
    <rPh sb="18" eb="19">
      <t>シュウ</t>
    </rPh>
    <rPh sb="23" eb="24">
      <t>モン</t>
    </rPh>
    <phoneticPr fontId="2"/>
  </si>
  <si>
    <t>4-1 セキュリティ・プランナー演習問題集</t>
    <rPh sb="16" eb="18">
      <t>エンシュウ</t>
    </rPh>
    <rPh sb="18" eb="20">
      <t>モンダイ</t>
    </rPh>
    <rPh sb="20" eb="21">
      <t>シュウ</t>
    </rPh>
    <phoneticPr fontId="2"/>
  </si>
  <si>
    <t>2-3施設警備業務１級ＤＶＤ（全１巻）改訂版 実技編</t>
    <rPh sb="15" eb="16">
      <t>ゼン</t>
    </rPh>
    <rPh sb="19" eb="22">
      <t>カイテイバン</t>
    </rPh>
    <rPh sb="23" eb="25">
      <t>ジツギ</t>
    </rPh>
    <rPh sb="25" eb="26">
      <t>ヘン</t>
    </rPh>
    <phoneticPr fontId="2"/>
  </si>
  <si>
    <t>2-1目指せ2級検定施設警備員教育ＤＶＤ（全１巻）学科編</t>
    <rPh sb="3" eb="5">
      <t>メザ</t>
    </rPh>
    <rPh sb="7" eb="8">
      <t>キュウ</t>
    </rPh>
    <rPh sb="8" eb="10">
      <t>ケンテイ</t>
    </rPh>
    <rPh sb="10" eb="12">
      <t>シセツ</t>
    </rPh>
    <rPh sb="12" eb="14">
      <t>ケイビ</t>
    </rPh>
    <rPh sb="14" eb="15">
      <t>イン</t>
    </rPh>
    <rPh sb="15" eb="17">
      <t>キョウイク</t>
    </rPh>
    <rPh sb="21" eb="22">
      <t>ゼン</t>
    </rPh>
    <rPh sb="23" eb="24">
      <t>カン</t>
    </rPh>
    <rPh sb="25" eb="27">
      <t>ガッカ</t>
    </rPh>
    <rPh sb="27" eb="28">
      <t>ヘン</t>
    </rPh>
    <phoneticPr fontId="2"/>
  </si>
  <si>
    <t>裁判例からみる女性労働　昨日・今日・明日</t>
    <rPh sb="0" eb="3">
      <t>サイバンレイ</t>
    </rPh>
    <rPh sb="7" eb="9">
      <t>ジョセイ</t>
    </rPh>
    <rPh sb="9" eb="11">
      <t>ロウドウ</t>
    </rPh>
    <rPh sb="12" eb="14">
      <t>キノウ</t>
    </rPh>
    <rPh sb="15" eb="17">
      <t>キョウ</t>
    </rPh>
    <rPh sb="18" eb="20">
      <t>アス</t>
    </rPh>
    <phoneticPr fontId="2"/>
  </si>
  <si>
    <t>※本体価格</t>
    <rPh sb="1" eb="3">
      <t>ホンタイ</t>
    </rPh>
    <rPh sb="3" eb="5">
      <t>カカク</t>
    </rPh>
    <phoneticPr fontId="2"/>
  </si>
  <si>
    <t>12-4 警備業法の解説 (１２訂４版)</t>
    <phoneticPr fontId="2"/>
  </si>
  <si>
    <t>〔改訂版〕公用文 作成の要点と文例</t>
    <rPh sb="1" eb="4">
      <t>カイテイバン</t>
    </rPh>
    <rPh sb="5" eb="8">
      <t>コウヨウブン</t>
    </rPh>
    <rPh sb="9" eb="11">
      <t>サクセイ</t>
    </rPh>
    <rPh sb="12" eb="14">
      <t>ヨウテン</t>
    </rPh>
    <rPh sb="15" eb="17">
      <t>ブンレイ</t>
    </rPh>
    <phoneticPr fontId="2"/>
  </si>
  <si>
    <t>AJSSA　キャップ（ｺﾝ･ﾒｯｼｭ）　ｻｲｽﾞ　LL/3L</t>
    <phoneticPr fontId="2"/>
  </si>
  <si>
    <t>令和６年版三段対照式交通実務六法</t>
    <rPh sb="0" eb="2">
      <t>レイワ</t>
    </rPh>
    <rPh sb="3" eb="4">
      <t>ネン</t>
    </rPh>
    <rPh sb="4" eb="5">
      <t>ハン</t>
    </rPh>
    <rPh sb="5" eb="7">
      <t>サンダン</t>
    </rPh>
    <rPh sb="7" eb="9">
      <t>タイショウ</t>
    </rPh>
    <rPh sb="9" eb="10">
      <t>シキ</t>
    </rPh>
    <rPh sb="10" eb="12">
      <t>コウツウ</t>
    </rPh>
    <rPh sb="12" eb="14">
      <t>ジツム</t>
    </rPh>
    <rPh sb="14" eb="16">
      <t>ロッポウ</t>
    </rPh>
    <phoneticPr fontId="2"/>
  </si>
  <si>
    <r>
      <t>６-2訂版　図解道路交通法</t>
    </r>
    <r>
      <rPr>
        <sz val="10"/>
        <color indexed="10"/>
        <rFont val="ＭＳ Ｐゴシック"/>
        <family val="3"/>
        <charset val="128"/>
      </rPr>
      <t>　</t>
    </r>
    <rPh sb="3" eb="4">
      <t>テイ</t>
    </rPh>
    <rPh sb="4" eb="5">
      <t>ハン</t>
    </rPh>
    <rPh sb="6" eb="8">
      <t>ズカイ</t>
    </rPh>
    <rPh sb="8" eb="10">
      <t>ドウロ</t>
    </rPh>
    <rPh sb="10" eb="12">
      <t>コウツウ</t>
    </rPh>
    <rPh sb="12" eb="13">
      <t>ホウ</t>
    </rPh>
    <phoneticPr fontId="2"/>
  </si>
  <si>
    <t>〔注釈〕公用文用字用語辞典(第10版)</t>
    <rPh sb="1" eb="3">
      <t>チュウシャク</t>
    </rPh>
    <rPh sb="4" eb="7">
      <t>コウヨウブン</t>
    </rPh>
    <rPh sb="7" eb="8">
      <t>ヨウ</t>
    </rPh>
    <rPh sb="8" eb="9">
      <t>ジ</t>
    </rPh>
    <rPh sb="9" eb="11">
      <t>ヨウゴ</t>
    </rPh>
    <rPh sb="11" eb="13">
      <t>ジテン</t>
    </rPh>
    <rPh sb="14" eb="15">
      <t>ダイ</t>
    </rPh>
    <rPh sb="17" eb="18">
      <t>ハン</t>
    </rPh>
    <phoneticPr fontId="2"/>
  </si>
  <si>
    <t>アイスハーネス（ｱｲｽﾊﾟｯｸ3個付）300着以上</t>
    <rPh sb="16" eb="17">
      <t>コ</t>
    </rPh>
    <rPh sb="17" eb="18">
      <t>ツ</t>
    </rPh>
    <rPh sb="22" eb="25">
      <t>チャクイジョウ</t>
    </rPh>
    <phoneticPr fontId="2"/>
  </si>
  <si>
    <t>アイスハーネス（ｱｲｽﾊﾟｯｸ3個付）300ｾｯﾄ以上</t>
    <rPh sb="16" eb="17">
      <t>コ</t>
    </rPh>
    <rPh sb="17" eb="18">
      <t>ツ</t>
    </rPh>
    <rPh sb="24" eb="26">
      <t>イジョウ</t>
    </rPh>
    <phoneticPr fontId="2"/>
  </si>
  <si>
    <r>
      <t>総合計金額　</t>
    </r>
    <r>
      <rPr>
        <sz val="12"/>
        <rFont val="ＭＳ ゴシック"/>
        <family val="3"/>
        <charset val="128"/>
      </rPr>
      <t>（税込・送料込)</t>
    </r>
    <rPh sb="0" eb="1">
      <t>ソウ</t>
    </rPh>
    <rPh sb="1" eb="2">
      <t>ゴウ</t>
    </rPh>
    <rPh sb="2" eb="3">
      <t>ケイ</t>
    </rPh>
    <rPh sb="3" eb="4">
      <t>キン</t>
    </rPh>
    <rPh sb="4" eb="5">
      <t>ガク</t>
    </rPh>
    <rPh sb="7" eb="8">
      <t>ゼイ</t>
    </rPh>
    <rPh sb="8" eb="9">
      <t>コミ</t>
    </rPh>
    <rPh sb="10" eb="12">
      <t>ソウリョウ</t>
    </rPh>
    <rPh sb="12" eb="13">
      <t>コ</t>
    </rPh>
    <phoneticPr fontId="2"/>
  </si>
  <si>
    <t>北海道</t>
    <rPh sb="0" eb="3">
      <t>ホッカイドウ</t>
    </rPh>
    <phoneticPr fontId="25"/>
  </si>
  <si>
    <t>青森県</t>
    <rPh sb="0" eb="2">
      <t>アオモリ</t>
    </rPh>
    <rPh sb="2" eb="3">
      <t>ケン</t>
    </rPh>
    <phoneticPr fontId="25"/>
  </si>
  <si>
    <t>岩手県</t>
    <rPh sb="0" eb="2">
      <t>イワテ</t>
    </rPh>
    <rPh sb="2" eb="3">
      <t>ケン</t>
    </rPh>
    <phoneticPr fontId="25"/>
  </si>
  <si>
    <t>宮城県</t>
    <rPh sb="0" eb="3">
      <t>ミヤギケン</t>
    </rPh>
    <phoneticPr fontId="25"/>
  </si>
  <si>
    <t>秋田県</t>
    <rPh sb="0" eb="3">
      <t>アキタケン</t>
    </rPh>
    <phoneticPr fontId="25"/>
  </si>
  <si>
    <t>山形県</t>
    <rPh sb="0" eb="3">
      <t>ヤマガタケン</t>
    </rPh>
    <phoneticPr fontId="25"/>
  </si>
  <si>
    <t>福島県</t>
    <rPh sb="0" eb="3">
      <t>フクシマケン</t>
    </rPh>
    <phoneticPr fontId="25"/>
  </si>
  <si>
    <t>東京都</t>
    <rPh sb="0" eb="3">
      <t>トウキョウト</t>
    </rPh>
    <phoneticPr fontId="25"/>
  </si>
  <si>
    <t>茨城県</t>
    <rPh sb="0" eb="2">
      <t>イバラキ</t>
    </rPh>
    <rPh sb="2" eb="3">
      <t>ケン</t>
    </rPh>
    <phoneticPr fontId="25"/>
  </si>
  <si>
    <t>栃木県</t>
    <rPh sb="0" eb="3">
      <t>トチギケン</t>
    </rPh>
    <phoneticPr fontId="25"/>
  </si>
  <si>
    <t>群馬県</t>
    <rPh sb="0" eb="2">
      <t>グンマ</t>
    </rPh>
    <rPh sb="2" eb="3">
      <t>ケン</t>
    </rPh>
    <phoneticPr fontId="25"/>
  </si>
  <si>
    <t>埼玉県</t>
    <rPh sb="0" eb="3">
      <t>サイタマケン</t>
    </rPh>
    <phoneticPr fontId="25"/>
  </si>
  <si>
    <t>千葉県</t>
    <rPh sb="0" eb="3">
      <t>チバケン</t>
    </rPh>
    <phoneticPr fontId="25"/>
  </si>
  <si>
    <t>神奈川県</t>
    <rPh sb="0" eb="4">
      <t>カナガワケン</t>
    </rPh>
    <phoneticPr fontId="25"/>
  </si>
  <si>
    <t>新潟県</t>
    <rPh sb="0" eb="3">
      <t>ニイガタケン</t>
    </rPh>
    <phoneticPr fontId="25"/>
  </si>
  <si>
    <t>山梨県</t>
    <rPh sb="0" eb="3">
      <t>ヤマナシケン</t>
    </rPh>
    <phoneticPr fontId="25"/>
  </si>
  <si>
    <t>長野県</t>
    <rPh sb="0" eb="3">
      <t>ナガノケン</t>
    </rPh>
    <phoneticPr fontId="25"/>
  </si>
  <si>
    <t>静岡県</t>
    <rPh sb="0" eb="3">
      <t>シズオカケン</t>
    </rPh>
    <phoneticPr fontId="25"/>
  </si>
  <si>
    <t>富山県</t>
    <rPh sb="0" eb="3">
      <t>トヤマケン</t>
    </rPh>
    <phoneticPr fontId="25"/>
  </si>
  <si>
    <t>石川県</t>
    <rPh sb="0" eb="3">
      <t>イシカワケン</t>
    </rPh>
    <phoneticPr fontId="25"/>
  </si>
  <si>
    <t>福井県</t>
    <rPh sb="0" eb="3">
      <t>フクイケン</t>
    </rPh>
    <phoneticPr fontId="25"/>
  </si>
  <si>
    <t>岐阜県</t>
    <rPh sb="0" eb="3">
      <t>ギフケン</t>
    </rPh>
    <phoneticPr fontId="25"/>
  </si>
  <si>
    <t>愛知県</t>
    <rPh sb="0" eb="3">
      <t>アイチケン</t>
    </rPh>
    <phoneticPr fontId="25"/>
  </si>
  <si>
    <t>三重県</t>
    <rPh sb="0" eb="3">
      <t>ミエケン</t>
    </rPh>
    <phoneticPr fontId="25"/>
  </si>
  <si>
    <t>大阪府</t>
    <rPh sb="0" eb="3">
      <t>オオサカフ</t>
    </rPh>
    <phoneticPr fontId="25"/>
  </si>
  <si>
    <t>兵庫県</t>
    <rPh sb="0" eb="3">
      <t>ヒョウゴケン</t>
    </rPh>
    <phoneticPr fontId="25"/>
  </si>
  <si>
    <t>奈良県</t>
    <rPh sb="0" eb="3">
      <t>ナラケン</t>
    </rPh>
    <phoneticPr fontId="25"/>
  </si>
  <si>
    <t>和歌山県</t>
    <rPh sb="0" eb="4">
      <t>ワカヤマケン</t>
    </rPh>
    <phoneticPr fontId="25"/>
  </si>
  <si>
    <t>鳥取県</t>
    <rPh sb="0" eb="2">
      <t>トットリ</t>
    </rPh>
    <rPh sb="2" eb="3">
      <t>ケン</t>
    </rPh>
    <phoneticPr fontId="25"/>
  </si>
  <si>
    <t>島根県</t>
    <rPh sb="0" eb="3">
      <t>シマネケン</t>
    </rPh>
    <phoneticPr fontId="25"/>
  </si>
  <si>
    <t>岡山県</t>
    <rPh sb="0" eb="3">
      <t>オカヤマケン</t>
    </rPh>
    <phoneticPr fontId="25"/>
  </si>
  <si>
    <t>広島県</t>
    <rPh sb="0" eb="3">
      <t>ヒロシマケン</t>
    </rPh>
    <phoneticPr fontId="25"/>
  </si>
  <si>
    <t>山口県</t>
    <rPh sb="0" eb="3">
      <t>ヤマグチケン</t>
    </rPh>
    <phoneticPr fontId="25"/>
  </si>
  <si>
    <t>徳島県</t>
    <rPh sb="0" eb="3">
      <t>トクシマケン</t>
    </rPh>
    <phoneticPr fontId="25"/>
  </si>
  <si>
    <t>香川県</t>
    <rPh sb="0" eb="3">
      <t>カガワケン</t>
    </rPh>
    <phoneticPr fontId="25"/>
  </si>
  <si>
    <t>愛媛県</t>
    <rPh sb="0" eb="3">
      <t>エヒメケン</t>
    </rPh>
    <phoneticPr fontId="25"/>
  </si>
  <si>
    <t>高知県</t>
    <rPh sb="0" eb="3">
      <t>コウチケン</t>
    </rPh>
    <phoneticPr fontId="25"/>
  </si>
  <si>
    <t>福岡県</t>
    <rPh sb="0" eb="3">
      <t>フクオカケン</t>
    </rPh>
    <phoneticPr fontId="25"/>
  </si>
  <si>
    <t>佐賀県</t>
    <rPh sb="0" eb="3">
      <t>サガケン</t>
    </rPh>
    <phoneticPr fontId="25"/>
  </si>
  <si>
    <t>長崎県</t>
    <rPh sb="0" eb="3">
      <t>ナガサキケン</t>
    </rPh>
    <phoneticPr fontId="25"/>
  </si>
  <si>
    <t>熊本県</t>
    <rPh sb="0" eb="3">
      <t>クマモトケン</t>
    </rPh>
    <phoneticPr fontId="25"/>
  </si>
  <si>
    <t>大分県</t>
    <rPh sb="0" eb="2">
      <t>オオイタ</t>
    </rPh>
    <rPh sb="2" eb="3">
      <t>ケン</t>
    </rPh>
    <phoneticPr fontId="25"/>
  </si>
  <si>
    <t>宮崎県</t>
    <rPh sb="0" eb="3">
      <t>ミヤザキケン</t>
    </rPh>
    <phoneticPr fontId="25"/>
  </si>
  <si>
    <t>鹿児島県</t>
    <rPh sb="0" eb="4">
      <t>カゴシマケン</t>
    </rPh>
    <phoneticPr fontId="25"/>
  </si>
  <si>
    <t>沖縄県</t>
    <rPh sb="0" eb="3">
      <t>オキナワケン</t>
    </rPh>
    <phoneticPr fontId="25"/>
  </si>
  <si>
    <t>令和５年版賃金センサス第１巻</t>
    <rPh sb="0" eb="2">
      <t>レイワ</t>
    </rPh>
    <rPh sb="3" eb="4">
      <t>ネン</t>
    </rPh>
    <rPh sb="4" eb="5">
      <t>ハン</t>
    </rPh>
    <rPh sb="5" eb="7">
      <t>チンギン</t>
    </rPh>
    <rPh sb="11" eb="12">
      <t>ダイ</t>
    </rPh>
    <rPh sb="13" eb="14">
      <t>カン</t>
    </rPh>
    <phoneticPr fontId="2"/>
  </si>
  <si>
    <t>令和５年版賃金センサス第２巻</t>
    <rPh sb="0" eb="2">
      <t>レイワ</t>
    </rPh>
    <rPh sb="3" eb="4">
      <t>ネン</t>
    </rPh>
    <rPh sb="4" eb="5">
      <t>ハン</t>
    </rPh>
    <rPh sb="5" eb="7">
      <t>チンギン</t>
    </rPh>
    <rPh sb="11" eb="12">
      <t>ダイ</t>
    </rPh>
    <rPh sb="13" eb="14">
      <t>カン</t>
    </rPh>
    <phoneticPr fontId="2"/>
  </si>
  <si>
    <t>令和５年版賃金センサス第３巻</t>
    <rPh sb="0" eb="2">
      <t>レイワ</t>
    </rPh>
    <rPh sb="3" eb="4">
      <t>ネン</t>
    </rPh>
    <rPh sb="4" eb="5">
      <t>ハン</t>
    </rPh>
    <rPh sb="5" eb="7">
      <t>チンギン</t>
    </rPh>
    <rPh sb="11" eb="12">
      <t>ダイ</t>
    </rPh>
    <rPh sb="13" eb="14">
      <t>カン</t>
    </rPh>
    <phoneticPr fontId="2"/>
  </si>
  <si>
    <t>令和５年版賃金センサス第４巻</t>
    <rPh sb="0" eb="2">
      <t>レイワ</t>
    </rPh>
    <rPh sb="3" eb="4">
      <t>ネン</t>
    </rPh>
    <rPh sb="4" eb="5">
      <t>ハン</t>
    </rPh>
    <rPh sb="5" eb="7">
      <t>チンギン</t>
    </rPh>
    <rPh sb="11" eb="12">
      <t>ダイ</t>
    </rPh>
    <rPh sb="13" eb="14">
      <t>カン</t>
    </rPh>
    <phoneticPr fontId="2"/>
  </si>
  <si>
    <t>令和５年版 社会保険労務士受験マスターノート</t>
    <rPh sb="0" eb="2">
      <t>レイワ</t>
    </rPh>
    <rPh sb="3" eb="4">
      <t>ネン</t>
    </rPh>
    <rPh sb="4" eb="5">
      <t>ハン</t>
    </rPh>
    <rPh sb="6" eb="8">
      <t>シャカイ</t>
    </rPh>
    <rPh sb="8" eb="10">
      <t>ホケン</t>
    </rPh>
    <rPh sb="10" eb="13">
      <t>ロウムシ</t>
    </rPh>
    <rPh sb="13" eb="15">
      <t>ジュケン</t>
    </rPh>
    <phoneticPr fontId="2"/>
  </si>
  <si>
    <t>令和５年版 労働・社会保険横断比較ノート</t>
    <rPh sb="0" eb="2">
      <t>レイワ</t>
    </rPh>
    <rPh sb="3" eb="4">
      <t>ネン</t>
    </rPh>
    <rPh sb="4" eb="5">
      <t>ハン</t>
    </rPh>
    <rPh sb="6" eb="8">
      <t>ロウドウ</t>
    </rPh>
    <rPh sb="9" eb="11">
      <t>シャカイ</t>
    </rPh>
    <rPh sb="11" eb="13">
      <t>ホケン</t>
    </rPh>
    <rPh sb="13" eb="15">
      <t>オウダン</t>
    </rPh>
    <rPh sb="15" eb="17">
      <t>ヒカク</t>
    </rPh>
    <phoneticPr fontId="2"/>
  </si>
  <si>
    <t>普及版 道路交通法（Ｒ5.7月施行分収録）第31版</t>
    <rPh sb="0" eb="2">
      <t>フキュウ</t>
    </rPh>
    <rPh sb="2" eb="3">
      <t>バン</t>
    </rPh>
    <rPh sb="4" eb="6">
      <t>ドウロ</t>
    </rPh>
    <rPh sb="6" eb="9">
      <t>コウツウホウ</t>
    </rPh>
    <rPh sb="14" eb="15">
      <t>ガツ</t>
    </rPh>
    <rPh sb="15" eb="17">
      <t>セコウ</t>
    </rPh>
    <rPh sb="17" eb="18">
      <t>ブン</t>
    </rPh>
    <rPh sb="18" eb="20">
      <t>シュウロク</t>
    </rPh>
    <rPh sb="21" eb="22">
      <t>ダイ</t>
    </rPh>
    <rPh sb="24" eb="25">
      <t>ハン</t>
    </rPh>
    <phoneticPr fontId="2"/>
  </si>
  <si>
    <t>Ｒ５.８</t>
    <phoneticPr fontId="2"/>
  </si>
  <si>
    <t>16-1 指導教育責任者講習教本Ⅰ（基本編）</t>
    <rPh sb="5" eb="7">
      <t>シドウ</t>
    </rPh>
    <rPh sb="7" eb="9">
      <t>キョウイク</t>
    </rPh>
    <rPh sb="9" eb="12">
      <t>セキニンシャ</t>
    </rPh>
    <rPh sb="12" eb="14">
      <t>コウシュウ</t>
    </rPh>
    <rPh sb="14" eb="16">
      <t>キョウホン</t>
    </rPh>
    <rPh sb="18" eb="20">
      <t>キホン</t>
    </rPh>
    <rPh sb="20" eb="21">
      <t>ヘン</t>
    </rPh>
    <phoneticPr fontId="2"/>
  </si>
  <si>
    <t>　　　　　　　教 　育 　教 　材 　価 　格　 表　(本体価格/税別　・　送料/税込)</t>
    <rPh sb="7" eb="8">
      <t>キョウ</t>
    </rPh>
    <rPh sb="10" eb="11">
      <t>イク</t>
    </rPh>
    <rPh sb="13" eb="14">
      <t>キョウ</t>
    </rPh>
    <rPh sb="16" eb="17">
      <t>ザイ</t>
    </rPh>
    <rPh sb="19" eb="20">
      <t>アタイ</t>
    </rPh>
    <rPh sb="22" eb="23">
      <t>カク</t>
    </rPh>
    <rPh sb="25" eb="26">
      <t>ヒョウ</t>
    </rPh>
    <rPh sb="28" eb="32">
      <t>ホンタイカカク</t>
    </rPh>
    <rPh sb="33" eb="35">
      <t>ゼイベツ</t>
    </rPh>
    <rPh sb="38" eb="40">
      <t>ソウリョウ</t>
    </rPh>
    <rPh sb="41" eb="43">
      <t>ゼイコミ</t>
    </rPh>
    <phoneticPr fontId="2"/>
  </si>
  <si>
    <t>1-1警備業関係用語集　(品切れ中)</t>
    <rPh sb="3" eb="5">
      <t>ケイビ</t>
    </rPh>
    <rPh sb="5" eb="6">
      <t>ギョウ</t>
    </rPh>
    <rPh sb="6" eb="8">
      <t>カンケイ</t>
    </rPh>
    <rPh sb="8" eb="10">
      <t>ヨウゴ</t>
    </rPh>
    <rPh sb="10" eb="11">
      <t>シュウ</t>
    </rPh>
    <rPh sb="13" eb="15">
      <t>シナギ</t>
    </rPh>
    <rPh sb="16" eb="17">
      <t>チュウ</t>
    </rPh>
    <phoneticPr fontId="2"/>
  </si>
  <si>
    <t>１冊２１５円</t>
    <rPh sb="1" eb="2">
      <t>サツ</t>
    </rPh>
    <rPh sb="5" eb="6">
      <t>エン</t>
    </rPh>
    <phoneticPr fontId="2"/>
  </si>
  <si>
    <t>一律５２０円</t>
    <rPh sb="0" eb="2">
      <t>イチリツ</t>
    </rPh>
    <rPh sb="5" eb="6">
      <t>エン</t>
    </rPh>
    <phoneticPr fontId="2"/>
  </si>
  <si>
    <t>4巻まで３７０円</t>
    <rPh sb="1" eb="2">
      <t>カン</t>
    </rPh>
    <rPh sb="7" eb="8">
      <t>エン</t>
    </rPh>
    <phoneticPr fontId="2"/>
  </si>
  <si>
    <t>1部３３０円</t>
    <rPh sb="1" eb="2">
      <t>ブ</t>
    </rPh>
    <rPh sb="5" eb="6">
      <t>エン</t>
    </rPh>
    <phoneticPr fontId="2"/>
  </si>
  <si>
    <t>1部４６０円</t>
    <rPh sb="1" eb="2">
      <t>ブ</t>
    </rPh>
    <rPh sb="5" eb="6">
      <t>エン</t>
    </rPh>
    <phoneticPr fontId="2"/>
  </si>
  <si>
    <t>1部４１０円</t>
    <rPh sb="1" eb="2">
      <t>ブ</t>
    </rPh>
    <rPh sb="5" eb="6">
      <t>エン</t>
    </rPh>
    <phoneticPr fontId="2"/>
  </si>
  <si>
    <t>４巻まで４４０円</t>
    <rPh sb="1" eb="2">
      <t>カン</t>
    </rPh>
    <rPh sb="7" eb="8">
      <t>エン</t>
    </rPh>
    <phoneticPr fontId="2"/>
  </si>
  <si>
    <t>6-1 施設警備業務２級模擬問題集(100問）</t>
    <rPh sb="4" eb="6">
      <t>シセツ</t>
    </rPh>
    <rPh sb="6" eb="8">
      <t>ケイビ</t>
    </rPh>
    <rPh sb="8" eb="10">
      <t>ギョウム</t>
    </rPh>
    <rPh sb="11" eb="12">
      <t>キュウ</t>
    </rPh>
    <rPh sb="12" eb="14">
      <t>モギ</t>
    </rPh>
    <rPh sb="14" eb="16">
      <t>モンダイ</t>
    </rPh>
    <rPh sb="16" eb="17">
      <t>シュウ</t>
    </rPh>
    <rPh sb="21" eb="22">
      <t>モン</t>
    </rPh>
    <phoneticPr fontId="2"/>
  </si>
  <si>
    <r>
      <t>セキュリティ・プランナーシール　　1ｼｰﾄ50枚</t>
    </r>
    <r>
      <rPr>
        <sz val="8"/>
        <rFont val="ＭＳ Ｐゴシック"/>
        <family val="3"/>
        <charset val="128"/>
      </rPr>
      <t>（５枚１セット）</t>
    </r>
    <rPh sb="23" eb="24">
      <t>マイ</t>
    </rPh>
    <rPh sb="26" eb="27">
      <t>マイ</t>
    </rPh>
    <phoneticPr fontId="2"/>
  </si>
  <si>
    <r>
      <t>セキュリティ・コンサルタントシール1ｼｰﾄ50枚</t>
    </r>
    <r>
      <rPr>
        <sz val="8"/>
        <rFont val="ＭＳ Ｐゴシック"/>
        <family val="3"/>
        <charset val="128"/>
      </rPr>
      <t>（５枚1セット）</t>
    </r>
    <rPh sb="23" eb="24">
      <t>マイ</t>
    </rPh>
    <rPh sb="26" eb="27">
      <t>マイ</t>
    </rPh>
    <phoneticPr fontId="2"/>
  </si>
  <si>
    <t>R5.11</t>
    <phoneticPr fontId="2"/>
  </si>
  <si>
    <t>3-1 交通誘導警備業務２級模擬問題集(100問）</t>
    <rPh sb="4" eb="6">
      <t>コウツウ</t>
    </rPh>
    <rPh sb="6" eb="8">
      <t>ユウドウ</t>
    </rPh>
    <rPh sb="8" eb="10">
      <t>ケイビ</t>
    </rPh>
    <rPh sb="10" eb="12">
      <t>ギョウム</t>
    </rPh>
    <rPh sb="13" eb="14">
      <t>キュウ</t>
    </rPh>
    <rPh sb="14" eb="16">
      <t>モギ</t>
    </rPh>
    <rPh sb="16" eb="18">
      <t>モンダイ</t>
    </rPh>
    <rPh sb="18" eb="19">
      <t>シュウ</t>
    </rPh>
    <rPh sb="23" eb="24">
      <t>モン</t>
    </rPh>
    <phoneticPr fontId="2"/>
  </si>
  <si>
    <t>19-2指導教育責任者講習教本Ⅱ（３号業務）</t>
    <rPh sb="4" eb="6">
      <t>シドウ</t>
    </rPh>
    <rPh sb="6" eb="8">
      <t>キョウイク</t>
    </rPh>
    <rPh sb="8" eb="11">
      <t>セキニンシャ</t>
    </rPh>
    <rPh sb="11" eb="13">
      <t>コウシュウ</t>
    </rPh>
    <rPh sb="13" eb="15">
      <t>キョウホン</t>
    </rPh>
    <rPh sb="18" eb="19">
      <t>ゴウ</t>
    </rPh>
    <rPh sb="19" eb="21">
      <t>ギョウム</t>
    </rPh>
    <phoneticPr fontId="2"/>
  </si>
  <si>
    <t xml:space="preserve">１９訂版　道路交通法解説 </t>
    <rPh sb="2" eb="3">
      <t>テイ</t>
    </rPh>
    <rPh sb="3" eb="4">
      <t>ハン</t>
    </rPh>
    <rPh sb="5" eb="7">
      <t>ドウロ</t>
    </rPh>
    <rPh sb="7" eb="9">
      <t>コウツウ</t>
    </rPh>
    <rPh sb="9" eb="10">
      <t>ホウ</t>
    </rPh>
    <rPh sb="10" eb="12">
      <t>カイセツ</t>
    </rPh>
    <phoneticPr fontId="2"/>
  </si>
  <si>
    <t>16-1 指導教育責任者問題集(基本編)</t>
    <rPh sb="5" eb="7">
      <t>シドウ</t>
    </rPh>
    <rPh sb="7" eb="9">
      <t>キョウイク</t>
    </rPh>
    <rPh sb="9" eb="12">
      <t>セキニンシャ</t>
    </rPh>
    <rPh sb="12" eb="14">
      <t>モンダイ</t>
    </rPh>
    <rPh sb="14" eb="15">
      <t>シュウ</t>
    </rPh>
    <rPh sb="16" eb="18">
      <t>キホン</t>
    </rPh>
    <rPh sb="18" eb="19">
      <t>ヘン</t>
    </rPh>
    <phoneticPr fontId="2"/>
  </si>
  <si>
    <t>12-1 指導教育責任者問題集(１号業務)</t>
    <rPh sb="5" eb="7">
      <t>シドウ</t>
    </rPh>
    <rPh sb="7" eb="9">
      <t>キョウイク</t>
    </rPh>
    <rPh sb="9" eb="12">
      <t>セキニンシャ</t>
    </rPh>
    <rPh sb="12" eb="14">
      <t>モンダイ</t>
    </rPh>
    <rPh sb="14" eb="15">
      <t>シュウ</t>
    </rPh>
    <rPh sb="17" eb="18">
      <t>ゴウ</t>
    </rPh>
    <rPh sb="18" eb="20">
      <t>ギョウム</t>
    </rPh>
    <phoneticPr fontId="2"/>
  </si>
  <si>
    <t>セキュリティタイム（R5.11月労災特集号）</t>
    <rPh sb="15" eb="16">
      <t>ガツ</t>
    </rPh>
    <rPh sb="16" eb="18">
      <t>ロウサイ</t>
    </rPh>
    <rPh sb="18" eb="20">
      <t>トクシュウ</t>
    </rPh>
    <rPh sb="20" eb="21">
      <t>ゴウ</t>
    </rPh>
    <phoneticPr fontId="2"/>
  </si>
  <si>
    <t>20-1 指導教育責任者講習教本Ⅱ（１号業務）</t>
    <rPh sb="5" eb="7">
      <t>シドウ</t>
    </rPh>
    <rPh sb="7" eb="9">
      <t>キョウイク</t>
    </rPh>
    <rPh sb="9" eb="12">
      <t>セキニンシャ</t>
    </rPh>
    <rPh sb="12" eb="14">
      <t>コウシュウ</t>
    </rPh>
    <rPh sb="14" eb="16">
      <t>キョウホン</t>
    </rPh>
    <rPh sb="19" eb="20">
      <t>ゴウ</t>
    </rPh>
    <rPh sb="20" eb="22">
      <t>ギョウム</t>
    </rPh>
    <phoneticPr fontId="2"/>
  </si>
  <si>
    <t>道路使用許可申請マニュアル（補訂版)　</t>
    <rPh sb="0" eb="2">
      <t>ドウロ</t>
    </rPh>
    <rPh sb="2" eb="4">
      <t>シヨウ</t>
    </rPh>
    <rPh sb="4" eb="6">
      <t>キョカ</t>
    </rPh>
    <rPh sb="6" eb="8">
      <t>シンセイ</t>
    </rPh>
    <rPh sb="14" eb="15">
      <t>ホ</t>
    </rPh>
    <rPh sb="15" eb="16">
      <t>テイ</t>
    </rPh>
    <rPh sb="16" eb="17">
      <t>ハン</t>
    </rPh>
    <phoneticPr fontId="2"/>
  </si>
  <si>
    <t>19-1 交通誘導警備業務２級模擬問題集（200問）</t>
    <rPh sb="5" eb="7">
      <t>コウツウ</t>
    </rPh>
    <rPh sb="7" eb="9">
      <t>ユウドウ</t>
    </rPh>
    <rPh sb="9" eb="11">
      <t>ケイビ</t>
    </rPh>
    <rPh sb="11" eb="13">
      <t>ギョウム</t>
    </rPh>
    <rPh sb="14" eb="15">
      <t>キュウ</t>
    </rPh>
    <rPh sb="15" eb="17">
      <t>モギ</t>
    </rPh>
    <rPh sb="17" eb="19">
      <t>モンダイ</t>
    </rPh>
    <rPh sb="19" eb="20">
      <t>シュウ</t>
    </rPh>
    <rPh sb="24" eb="25">
      <t>モン</t>
    </rPh>
    <phoneticPr fontId="2"/>
  </si>
  <si>
    <t>交通小六法 令和５年版</t>
    <rPh sb="0" eb="2">
      <t>コウツウ</t>
    </rPh>
    <rPh sb="2" eb="3">
      <t>ショウ</t>
    </rPh>
    <rPh sb="3" eb="5">
      <t>ロッポウ</t>
    </rPh>
    <rPh sb="6" eb="8">
      <t>レイワ</t>
    </rPh>
    <rPh sb="9" eb="11">
      <t>ネンバン</t>
    </rPh>
    <rPh sb="10" eb="11">
      <t>ハン</t>
    </rPh>
    <phoneticPr fontId="2"/>
  </si>
  <si>
    <t>労働総覧 令和６年版</t>
    <rPh sb="0" eb="2">
      <t>ロウドウ</t>
    </rPh>
    <rPh sb="2" eb="4">
      <t>ソウラン</t>
    </rPh>
    <rPh sb="5" eb="7">
      <t>レイワ</t>
    </rPh>
    <rPh sb="8" eb="9">
      <t>ネン</t>
    </rPh>
    <rPh sb="9" eb="10">
      <t>ハン</t>
    </rPh>
    <phoneticPr fontId="2"/>
  </si>
  <si>
    <t>地域社会の迷惑行為　困難事案対応のヒント</t>
    <rPh sb="0" eb="4">
      <t>チイキシャカイ</t>
    </rPh>
    <rPh sb="5" eb="9">
      <t>メイワクコウイ</t>
    </rPh>
    <rPh sb="10" eb="12">
      <t>コンナン</t>
    </rPh>
    <rPh sb="12" eb="14">
      <t>ジアン</t>
    </rPh>
    <rPh sb="14" eb="16">
      <t>タイオウ</t>
    </rPh>
    <phoneticPr fontId="2"/>
  </si>
  <si>
    <t>人材不足時代の外国人雇用ガイド(注文数：1～49部)</t>
    <rPh sb="0" eb="6">
      <t>ジンザイブソクジダイ</t>
    </rPh>
    <rPh sb="7" eb="10">
      <t>ガイコクジン</t>
    </rPh>
    <rPh sb="10" eb="12">
      <t>コヨウ</t>
    </rPh>
    <rPh sb="16" eb="19">
      <t>チュウモンスウ</t>
    </rPh>
    <rPh sb="24" eb="25">
      <t>ブ</t>
    </rPh>
    <phoneticPr fontId="2"/>
  </si>
  <si>
    <t>人材不足時代の外国人雇用ガイド(注文数：50～299部)</t>
    <rPh sb="0" eb="6">
      <t>ジンザイブソクジダイ</t>
    </rPh>
    <rPh sb="7" eb="10">
      <t>ガイコクジン</t>
    </rPh>
    <rPh sb="10" eb="12">
      <t>コヨウ</t>
    </rPh>
    <rPh sb="16" eb="19">
      <t>チュウモンスウ</t>
    </rPh>
    <rPh sb="26" eb="27">
      <t>ブ</t>
    </rPh>
    <phoneticPr fontId="2"/>
  </si>
  <si>
    <t>人材不足時代の外国人雇用ガイド(注文数：300部以上)</t>
    <rPh sb="0" eb="6">
      <t>ジンザイブソクジダイ</t>
    </rPh>
    <rPh sb="7" eb="10">
      <t>ガイコクジン</t>
    </rPh>
    <rPh sb="10" eb="12">
      <t>コヨウ</t>
    </rPh>
    <rPh sb="16" eb="19">
      <t>チュウモンスウ</t>
    </rPh>
    <rPh sb="23" eb="24">
      <t>ブ</t>
    </rPh>
    <rPh sb="24" eb="26">
      <t>イジョウ</t>
    </rPh>
    <phoneticPr fontId="2"/>
  </si>
  <si>
    <t>令和６年３月８日現在 (税別)</t>
    <rPh sb="0" eb="2">
      <t>レイワ</t>
    </rPh>
    <rPh sb="3" eb="4">
      <t>ネン</t>
    </rPh>
    <rPh sb="5" eb="6">
      <t>ガツ</t>
    </rPh>
    <rPh sb="7" eb="10">
      <t>ニチゲンザイ</t>
    </rPh>
    <rPh sb="12" eb="14">
      <t>ゼイベツ</t>
    </rPh>
    <phoneticPr fontId="2"/>
  </si>
  <si>
    <t>数　量</t>
    <rPh sb="0" eb="1">
      <t>カズ</t>
    </rPh>
    <rPh sb="2" eb="3">
      <t>リョウ</t>
    </rPh>
    <phoneticPr fontId="2"/>
  </si>
  <si>
    <t>小　計</t>
    <rPh sb="0" eb="1">
      <t>ショウ</t>
    </rPh>
    <rPh sb="2" eb="3">
      <t>ケイ</t>
    </rPh>
    <phoneticPr fontId="2"/>
  </si>
  <si>
    <t>令和６年３月８日最新</t>
    <rPh sb="0" eb="2">
      <t>レイワ</t>
    </rPh>
    <rPh sb="3" eb="4">
      <t>ネン</t>
    </rPh>
    <rPh sb="5" eb="6">
      <t>ガツ</t>
    </rPh>
    <rPh sb="7" eb="8">
      <t>ニチ</t>
    </rPh>
    <rPh sb="8" eb="10">
      <t>サイシン</t>
    </rPh>
    <phoneticPr fontId="2"/>
  </si>
  <si>
    <t xml:space="preserve">               注　　文　　書　（非会員用）</t>
    <rPh sb="15" eb="16">
      <t>チュウ</t>
    </rPh>
    <rPh sb="18" eb="19">
      <t>ブン</t>
    </rPh>
    <rPh sb="21" eb="22">
      <t>ショ</t>
    </rPh>
    <rPh sb="24" eb="27">
      <t>ヒカイイン</t>
    </rPh>
    <rPh sb="27" eb="28">
      <t>ヨウ</t>
    </rPh>
    <phoneticPr fontId="2"/>
  </si>
  <si>
    <t>（一社）滋賀県警備業協会　御中</t>
    <rPh sb="1" eb="2">
      <t>イチ</t>
    </rPh>
    <rPh sb="2" eb="3">
      <t>シャ</t>
    </rPh>
    <rPh sb="4" eb="7">
      <t>シガケン</t>
    </rPh>
    <rPh sb="7" eb="9">
      <t>ケイビ</t>
    </rPh>
    <rPh sb="9" eb="10">
      <t>ギョウ</t>
    </rPh>
    <rPh sb="10" eb="12">
      <t>キョウカイ</t>
    </rPh>
    <rPh sb="13" eb="15">
      <t>オンチュウ</t>
    </rPh>
    <phoneticPr fontId="2"/>
  </si>
  <si>
    <t>いずれかに☑をお願いします。</t>
    <rPh sb="8" eb="9">
      <t>ネガ</t>
    </rPh>
    <phoneticPr fontId="2"/>
  </si>
  <si>
    <t>□協会で受取り（協会で受取でも取り寄せにかかる送料はかかります。）</t>
    <rPh sb="1" eb="3">
      <t>キョウカイ</t>
    </rPh>
    <rPh sb="4" eb="6">
      <t>ウケトリ</t>
    </rPh>
    <rPh sb="8" eb="10">
      <t>キョウカイ</t>
    </rPh>
    <rPh sb="11" eb="13">
      <t>ウケトリ</t>
    </rPh>
    <rPh sb="15" eb="16">
      <t>ト</t>
    </rPh>
    <rPh sb="17" eb="18">
      <t>ヨ</t>
    </rPh>
    <rPh sb="23" eb="25">
      <t>ソウリョウ</t>
    </rPh>
    <phoneticPr fontId="2"/>
  </si>
  <si>
    <t>□下記の住所に直送（この場合は先にご入金いただきます。）</t>
    <rPh sb="1" eb="3">
      <t>カキ</t>
    </rPh>
    <rPh sb="4" eb="6">
      <t>ジュウショ</t>
    </rPh>
    <rPh sb="7" eb="9">
      <t>チョクソウ</t>
    </rPh>
    <rPh sb="12" eb="14">
      <t>バアイ</t>
    </rPh>
    <rPh sb="15" eb="16">
      <t>サキ</t>
    </rPh>
    <rPh sb="18" eb="20">
      <t>ニュウキン</t>
    </rPh>
    <phoneticPr fontId="2"/>
  </si>
  <si>
    <t>台帳のコードを入力してください。品名と価格が自動反映します。</t>
    <rPh sb="0" eb="2">
      <t>ダイチョウ</t>
    </rPh>
    <rPh sb="7" eb="9">
      <t>ニュウリョク</t>
    </rPh>
    <rPh sb="16" eb="18">
      <t>ヒンメイ</t>
    </rPh>
    <rPh sb="19" eb="21">
      <t>カカク</t>
    </rPh>
    <rPh sb="22" eb="24">
      <t>ジドウ</t>
    </rPh>
    <rPh sb="24" eb="26">
      <t>ハンエイ</t>
    </rPh>
    <phoneticPr fontId="2"/>
  </si>
  <si>
    <t>送料</t>
    <rPh sb="0" eb="1">
      <t>ソウ</t>
    </rPh>
    <rPh sb="1" eb="2">
      <t>リョウ</t>
    </rPh>
    <phoneticPr fontId="2"/>
  </si>
  <si>
    <t>一般価格(税別）</t>
    <rPh sb="0" eb="2">
      <t>イッパン</t>
    </rPh>
    <rPh sb="2" eb="4">
      <t>カカク</t>
    </rPh>
    <rPh sb="5" eb="7">
      <t>ゼイベツ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</si>
</sst>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gge&quot;年&quot;m&quot;月&quot;d&quot;日&quot;;@"/>
    <numFmt numFmtId="177" formatCode="&quot;¥&quot;#,##0;[Red]&quot;¥&quot;#,##0"/>
    <numFmt numFmtId="178" formatCode="#,##0_);[Red]\(#,##0\)"/>
    <numFmt numFmtId="179" formatCode="0.00_ "/>
    <numFmt numFmtId="180" formatCode="#,##0.00_);[Red]\(#,##0.00\)"/>
    <numFmt numFmtId="181" formatCode="#,###"/>
  </numFmts>
  <fonts count="3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1"/>
      <name val="ＭＳ ゴシック"/>
      <family val="3"/>
      <charset val="128"/>
    </font>
    <font>
      <b/>
      <u/>
      <sz val="16"/>
      <name val="ＭＳ ゴシック"/>
      <family val="3"/>
      <charset val="128"/>
    </font>
    <font>
      <sz val="14"/>
      <name val="ＭＳ ゴシック"/>
      <family val="3"/>
      <charset val="128"/>
    </font>
    <font>
      <b/>
      <sz val="18"/>
      <name val="ＭＳ ゴシック"/>
      <family val="3"/>
      <charset val="128"/>
    </font>
    <font>
      <sz val="16"/>
      <name val="ＭＳ ゴシック"/>
      <family val="3"/>
      <charset val="128"/>
    </font>
    <font>
      <sz val="12"/>
      <name val="ＭＳ ゴシック"/>
      <family val="3"/>
      <charset val="128"/>
    </font>
    <font>
      <u/>
      <sz val="11"/>
      <name val="ＭＳ ゴシック"/>
      <family val="3"/>
      <charset val="128"/>
    </font>
    <font>
      <sz val="8"/>
      <name val="ＭＳ Ｐゴシック"/>
      <family val="3"/>
      <charset val="128"/>
    </font>
    <font>
      <sz val="11"/>
      <name val="ＭＳ Ｐゴシック"/>
      <family val="3"/>
      <charset val="128"/>
    </font>
    <font>
      <sz val="10"/>
      <name val="ＭＳ Ｐゴシック"/>
      <family val="3"/>
      <charset val="128"/>
    </font>
    <font>
      <sz val="9"/>
      <name val="ＭＳ ゴシック"/>
      <family val="3"/>
      <charset val="128"/>
    </font>
    <font>
      <sz val="9"/>
      <color indexed="81"/>
      <name val="MS P ゴシック"/>
      <family val="3"/>
      <charset val="128"/>
    </font>
    <font>
      <b/>
      <sz val="9"/>
      <color indexed="81"/>
      <name val="MS P ゴシック"/>
      <family val="3"/>
      <charset val="128"/>
    </font>
    <font>
      <sz val="10"/>
      <color indexed="10"/>
      <name val="ＭＳ Ｐゴシック"/>
      <family val="3"/>
      <charset val="128"/>
    </font>
    <font>
      <sz val="10"/>
      <color indexed="8"/>
      <name val="ＭＳ Ｐゴシック"/>
      <family val="3"/>
      <charset val="128"/>
    </font>
    <font>
      <u/>
      <sz val="12"/>
      <name val="ＭＳ ゴシック"/>
      <family val="3"/>
      <charset val="128"/>
    </font>
    <font>
      <sz val="10"/>
      <color rgb="FFFF0000"/>
      <name val="ＭＳ Ｐゴシック"/>
      <family val="3"/>
      <charset val="128"/>
    </font>
    <font>
      <sz val="11"/>
      <color rgb="FFFF0000"/>
      <name val="ＭＳ Ｐゴシック"/>
      <family val="3"/>
      <charset val="128"/>
    </font>
    <font>
      <sz val="11"/>
      <name val="ＭＳ 明朝"/>
      <family val="1"/>
      <charset val="128"/>
    </font>
    <font>
      <sz val="6"/>
      <name val="ＭＳ Ｐゴシック"/>
      <family val="2"/>
      <charset val="128"/>
      <scheme val="minor"/>
    </font>
    <font>
      <sz val="14"/>
      <color rgb="FFFF0000"/>
      <name val="ＭＳ Ｐゴシック"/>
      <family val="3"/>
      <charset val="128"/>
    </font>
    <font>
      <sz val="9"/>
      <color rgb="FFFF0000"/>
      <name val="ＭＳ Ｐゴシック"/>
      <family val="3"/>
      <charset val="128"/>
    </font>
    <font>
      <sz val="20"/>
      <name val="ＭＳ ゴシック"/>
      <family val="3"/>
      <charset val="128"/>
    </font>
    <font>
      <sz val="11"/>
      <color rgb="FFFF0000"/>
      <name val="ＭＳ ゴシック"/>
      <family val="3"/>
      <charset val="128"/>
    </font>
    <font>
      <sz val="12"/>
      <color theme="1"/>
      <name val="ＭＳ ゴシック"/>
      <family val="3"/>
      <charset val="128"/>
    </font>
    <font>
      <sz val="12"/>
      <color theme="9" tint="0.79998168889431442"/>
      <name val="ＭＳ ゴシック"/>
      <family val="3"/>
      <charset val="128"/>
    </font>
    <font>
      <sz val="10"/>
      <name val="ＭＳ 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8">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342">
    <xf numFmtId="0" fontId="0" fillId="0" borderId="0" xfId="0"/>
    <xf numFmtId="0" fontId="0" fillId="0" borderId="0" xfId="0" applyAlignment="1">
      <alignment horizontal="right"/>
    </xf>
    <xf numFmtId="0" fontId="0" fillId="0" borderId="1" xfId="0" applyBorder="1"/>
    <xf numFmtId="0" fontId="0" fillId="0" borderId="2" xfId="0" applyBorder="1"/>
    <xf numFmtId="3" fontId="3" fillId="0" borderId="5" xfId="0" applyNumberFormat="1" applyFont="1" applyBorder="1" applyAlignment="1">
      <alignment horizontal="right"/>
    </xf>
    <xf numFmtId="0" fontId="0" fillId="0" borderId="1" xfId="0" applyBorder="1" applyAlignment="1">
      <alignment horizontal="right"/>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4" fillId="0" borderId="9" xfId="0" applyFont="1" applyBorder="1" applyAlignment="1">
      <alignment horizontal="center"/>
    </xf>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10" fillId="0" borderId="0" xfId="0" applyFont="1"/>
    <xf numFmtId="3" fontId="8" fillId="0" borderId="0" xfId="0" applyNumberFormat="1" applyFont="1" applyAlignment="1">
      <alignment horizontal="right"/>
    </xf>
    <xf numFmtId="0" fontId="6" fillId="0" borderId="0" xfId="0" applyFont="1" applyAlignment="1">
      <alignment horizontal="right"/>
    </xf>
    <xf numFmtId="0" fontId="11" fillId="0" borderId="9" xfId="0" applyFont="1" applyBorder="1" applyAlignment="1">
      <alignment horizontal="center" vertical="center"/>
    </xf>
    <xf numFmtId="0" fontId="8" fillId="0" borderId="0" xfId="0" applyFont="1"/>
    <xf numFmtId="0" fontId="6" fillId="0" borderId="0" xfId="0" applyFont="1" applyAlignment="1">
      <alignment horizontal="center"/>
    </xf>
    <xf numFmtId="0" fontId="6" fillId="0" borderId="0" xfId="0" applyFont="1" applyAlignment="1">
      <alignment horizontal="left"/>
    </xf>
    <xf numFmtId="0" fontId="12" fillId="0" borderId="0" xfId="0" applyFont="1" applyAlignment="1">
      <alignment horizontal="right"/>
    </xf>
    <xf numFmtId="0" fontId="11" fillId="0" borderId="12" xfId="0" applyFont="1" applyBorder="1" applyAlignment="1">
      <alignment horizontal="center" vertical="center"/>
    </xf>
    <xf numFmtId="0" fontId="11" fillId="0" borderId="0" xfId="0" applyFont="1"/>
    <xf numFmtId="0" fontId="6" fillId="0" borderId="13" xfId="0" applyFont="1" applyBorder="1"/>
    <xf numFmtId="38" fontId="11" fillId="0" borderId="0" xfId="1" applyFont="1"/>
    <xf numFmtId="3" fontId="6" fillId="0" borderId="0" xfId="0" applyNumberFormat="1" applyFont="1"/>
    <xf numFmtId="0" fontId="4" fillId="0" borderId="9" xfId="0" applyFont="1" applyBorder="1" applyAlignment="1">
      <alignment horizontal="right"/>
    </xf>
    <xf numFmtId="3" fontId="4" fillId="0" borderId="9" xfId="0" applyNumberFormat="1" applyFont="1" applyBorder="1"/>
    <xf numFmtId="0" fontId="4" fillId="0" borderId="0" xfId="0" applyFont="1" applyAlignment="1">
      <alignment horizontal="center"/>
    </xf>
    <xf numFmtId="38" fontId="8" fillId="0" borderId="5" xfId="1" applyFont="1" applyBorder="1" applyAlignment="1">
      <alignment horizontal="right"/>
    </xf>
    <xf numFmtId="3" fontId="8" fillId="0" borderId="5" xfId="0" applyNumberFormat="1" applyFont="1" applyBorder="1" applyAlignment="1">
      <alignment horizontal="right"/>
    </xf>
    <xf numFmtId="38" fontId="8" fillId="0" borderId="15" xfId="1" applyFont="1" applyBorder="1" applyAlignment="1">
      <alignment horizontal="right"/>
    </xf>
    <xf numFmtId="0" fontId="11" fillId="0" borderId="3" xfId="0" applyFont="1" applyBorder="1" applyAlignment="1">
      <alignment horizontal="center" vertical="center"/>
    </xf>
    <xf numFmtId="0" fontId="1" fillId="0" borderId="1" xfId="0" applyFont="1" applyBorder="1"/>
    <xf numFmtId="0" fontId="14" fillId="0" borderId="1" xfId="0" applyFont="1" applyBorder="1"/>
    <xf numFmtId="0" fontId="1" fillId="0" borderId="13" xfId="0" applyFont="1" applyBorder="1"/>
    <xf numFmtId="0" fontId="14" fillId="0" borderId="13" xfId="0" applyFont="1" applyBorder="1"/>
    <xf numFmtId="0" fontId="0" fillId="0" borderId="1" xfId="0" applyBorder="1" applyAlignment="1">
      <alignment horizontal="center"/>
    </xf>
    <xf numFmtId="0" fontId="14" fillId="0" borderId="17" xfId="0" applyFont="1" applyBorder="1"/>
    <xf numFmtId="3" fontId="3" fillId="0" borderId="5" xfId="0" applyNumberFormat="1" applyFont="1" applyBorder="1" applyAlignment="1">
      <alignment horizontal="center"/>
    </xf>
    <xf numFmtId="0" fontId="0" fillId="0" borderId="13" xfId="0" applyBorder="1"/>
    <xf numFmtId="0" fontId="0" fillId="3" borderId="1" xfId="0" applyFill="1" applyBorder="1"/>
    <xf numFmtId="0" fontId="0" fillId="0" borderId="6" xfId="0" applyBorder="1" applyAlignment="1">
      <alignment horizontal="center"/>
    </xf>
    <xf numFmtId="0" fontId="0" fillId="0" borderId="0" xfId="0" applyAlignment="1">
      <alignment horizontal="center"/>
    </xf>
    <xf numFmtId="57" fontId="0" fillId="0" borderId="8" xfId="0" applyNumberFormat="1" applyBorder="1" applyAlignment="1">
      <alignment horizontal="center"/>
    </xf>
    <xf numFmtId="57" fontId="0" fillId="0" borderId="6" xfId="0" applyNumberFormat="1" applyBorder="1" applyAlignment="1">
      <alignment horizontal="center"/>
    </xf>
    <xf numFmtId="0" fontId="0" fillId="0" borderId="8" xfId="0" applyBorder="1" applyAlignment="1">
      <alignment horizontal="center"/>
    </xf>
    <xf numFmtId="0" fontId="0" fillId="0" borderId="5" xfId="0" applyBorder="1" applyAlignment="1">
      <alignment horizontal="center"/>
    </xf>
    <xf numFmtId="0" fontId="15" fillId="0" borderId="5" xfId="0" applyFont="1" applyBorder="1"/>
    <xf numFmtId="0" fontId="15" fillId="0" borderId="18" xfId="0" applyFont="1" applyBorder="1"/>
    <xf numFmtId="0" fontId="15" fillId="3" borderId="5" xfId="0" applyFont="1" applyFill="1" applyBorder="1"/>
    <xf numFmtId="0" fontId="15" fillId="0" borderId="4" xfId="0" applyFont="1" applyBorder="1"/>
    <xf numFmtId="0" fontId="15" fillId="0" borderId="19" xfId="0" applyFont="1" applyBorder="1"/>
    <xf numFmtId="0" fontId="15" fillId="3" borderId="20" xfId="0" applyFont="1" applyFill="1" applyBorder="1"/>
    <xf numFmtId="0" fontId="15" fillId="0" borderId="21" xfId="0" applyFont="1" applyBorder="1"/>
    <xf numFmtId="0" fontId="15" fillId="0" borderId="1" xfId="0" applyFont="1" applyBorder="1"/>
    <xf numFmtId="0" fontId="15" fillId="0" borderId="15" xfId="0" applyFont="1" applyBorder="1"/>
    <xf numFmtId="0" fontId="16" fillId="0" borderId="5" xfId="0" applyFont="1" applyBorder="1"/>
    <xf numFmtId="0" fontId="13" fillId="0" borderId="6" xfId="0" applyFont="1" applyBorder="1" applyAlignment="1">
      <alignment horizontal="center"/>
    </xf>
    <xf numFmtId="0" fontId="0" fillId="0" borderId="22" xfId="0" applyBorder="1" applyAlignment="1">
      <alignment horizontal="center"/>
    </xf>
    <xf numFmtId="57" fontId="0" fillId="0" borderId="5" xfId="0" applyNumberFormat="1" applyBorder="1" applyAlignment="1">
      <alignment horizontal="center"/>
    </xf>
    <xf numFmtId="57" fontId="0" fillId="0" borderId="15" xfId="0" applyNumberFormat="1" applyBorder="1" applyAlignment="1">
      <alignment horizontal="center"/>
    </xf>
    <xf numFmtId="0" fontId="0" fillId="0" borderId="23" xfId="0" applyBorder="1" applyAlignment="1">
      <alignment horizontal="center"/>
    </xf>
    <xf numFmtId="0" fontId="0" fillId="0" borderId="13" xfId="0" applyBorder="1" applyAlignment="1">
      <alignment horizontal="right"/>
    </xf>
    <xf numFmtId="0" fontId="0" fillId="0" borderId="2" xfId="0" applyBorder="1" applyAlignment="1">
      <alignment horizontal="right"/>
    </xf>
    <xf numFmtId="57" fontId="0" fillId="0" borderId="23" xfId="0" applyNumberFormat="1" applyBorder="1" applyAlignment="1">
      <alignment horizontal="center"/>
    </xf>
    <xf numFmtId="57" fontId="0" fillId="3" borderId="6" xfId="0" applyNumberFormat="1" applyFill="1" applyBorder="1" applyAlignment="1">
      <alignment horizontal="center"/>
    </xf>
    <xf numFmtId="0" fontId="0" fillId="0" borderId="20" xfId="0" applyBorder="1" applyAlignment="1">
      <alignment horizontal="center"/>
    </xf>
    <xf numFmtId="0" fontId="15" fillId="0" borderId="20" xfId="0" applyFont="1" applyBorder="1"/>
    <xf numFmtId="57" fontId="0" fillId="0" borderId="22" xfId="0" applyNumberFormat="1" applyBorder="1" applyAlignment="1">
      <alignment horizontal="center"/>
    </xf>
    <xf numFmtId="178" fontId="0" fillId="0" borderId="0" xfId="0" applyNumberFormat="1"/>
    <xf numFmtId="178" fontId="1" fillId="0" borderId="26" xfId="0" applyNumberFormat="1" applyFont="1" applyBorder="1" applyAlignment="1">
      <alignment horizontal="center"/>
    </xf>
    <xf numFmtId="178" fontId="0" fillId="0" borderId="21" xfId="0" applyNumberFormat="1" applyBorder="1"/>
    <xf numFmtId="178" fontId="3" fillId="0" borderId="5" xfId="0" applyNumberFormat="1" applyFont="1" applyBorder="1" applyAlignment="1">
      <alignment horizontal="right"/>
    </xf>
    <xf numFmtId="178" fontId="0" fillId="0" borderId="5" xfId="0" applyNumberFormat="1" applyBorder="1"/>
    <xf numFmtId="178" fontId="0" fillId="0" borderId="4" xfId="0" applyNumberFormat="1" applyBorder="1"/>
    <xf numFmtId="178" fontId="3" fillId="0" borderId="18" xfId="0" applyNumberFormat="1" applyFont="1" applyBorder="1" applyAlignment="1">
      <alignment horizontal="right"/>
    </xf>
    <xf numFmtId="178" fontId="3" fillId="3" borderId="5" xfId="0" applyNumberFormat="1" applyFont="1" applyFill="1" applyBorder="1" applyAlignment="1">
      <alignment horizontal="right"/>
    </xf>
    <xf numFmtId="178" fontId="3" fillId="0" borderId="18" xfId="0" applyNumberFormat="1" applyFont="1" applyBorder="1"/>
    <xf numFmtId="178" fontId="3" fillId="0" borderId="5" xfId="0" applyNumberFormat="1" applyFont="1" applyBorder="1"/>
    <xf numFmtId="178" fontId="3" fillId="0" borderId="20" xfId="0" applyNumberFormat="1" applyFont="1" applyBorder="1" applyAlignment="1">
      <alignment horizontal="right"/>
    </xf>
    <xf numFmtId="178" fontId="3" fillId="0" borderId="15" xfId="0" applyNumberFormat="1" applyFont="1" applyBorder="1" applyAlignment="1">
      <alignment horizontal="right"/>
    </xf>
    <xf numFmtId="178" fontId="3" fillId="0" borderId="1" xfId="0" applyNumberFormat="1" applyFont="1" applyBorder="1" applyAlignment="1">
      <alignment horizontal="right"/>
    </xf>
    <xf numFmtId="178" fontId="3" fillId="0" borderId="2" xfId="0" applyNumberFormat="1" applyFont="1" applyBorder="1" applyAlignment="1">
      <alignment horizontal="right"/>
    </xf>
    <xf numFmtId="178" fontId="3" fillId="0" borderId="5" xfId="0" applyNumberFormat="1" applyFont="1" applyBorder="1" applyAlignment="1">
      <alignment horizontal="center"/>
    </xf>
    <xf numFmtId="178" fontId="3" fillId="0" borderId="18" xfId="0" applyNumberFormat="1" applyFont="1" applyBorder="1" applyAlignment="1">
      <alignment horizontal="center"/>
    </xf>
    <xf numFmtId="178" fontId="3" fillId="3" borderId="20" xfId="0" applyNumberFormat="1" applyFont="1" applyFill="1" applyBorder="1" applyAlignment="1">
      <alignment horizontal="right"/>
    </xf>
    <xf numFmtId="178" fontId="3" fillId="3" borderId="1" xfId="0" applyNumberFormat="1" applyFont="1" applyFill="1" applyBorder="1" applyAlignment="1">
      <alignment horizontal="right"/>
    </xf>
    <xf numFmtId="178" fontId="3" fillId="0" borderId="2" xfId="0" applyNumberFormat="1" applyFont="1" applyBorder="1"/>
    <xf numFmtId="178" fontId="3" fillId="0" borderId="21" xfId="0" applyNumberFormat="1" applyFont="1" applyBorder="1" applyAlignment="1">
      <alignment horizontal="right"/>
    </xf>
    <xf numFmtId="178" fontId="3" fillId="0" borderId="1" xfId="0" applyNumberFormat="1" applyFont="1" applyBorder="1"/>
    <xf numFmtId="178" fontId="3" fillId="0" borderId="15" xfId="0" applyNumberFormat="1" applyFont="1" applyBorder="1"/>
    <xf numFmtId="178" fontId="3" fillId="0" borderId="21" xfId="0" applyNumberFormat="1" applyFont="1" applyBorder="1"/>
    <xf numFmtId="178" fontId="3" fillId="3" borderId="18" xfId="0" applyNumberFormat="1" applyFont="1" applyFill="1" applyBorder="1" applyAlignment="1">
      <alignment horizontal="right"/>
    </xf>
    <xf numFmtId="178" fontId="3" fillId="3" borderId="18" xfId="0" applyNumberFormat="1" applyFont="1" applyFill="1" applyBorder="1"/>
    <xf numFmtId="178" fontId="5" fillId="0" borderId="1" xfId="0" applyNumberFormat="1" applyFont="1" applyBorder="1" applyAlignment="1">
      <alignment horizontal="center"/>
    </xf>
    <xf numFmtId="178" fontId="3" fillId="0" borderId="4" xfId="0" applyNumberFormat="1" applyFont="1" applyBorder="1" applyAlignment="1">
      <alignment horizontal="right"/>
    </xf>
    <xf numFmtId="178" fontId="3" fillId="0" borderId="24" xfId="0" applyNumberFormat="1" applyFont="1" applyBorder="1" applyAlignment="1">
      <alignment horizontal="right"/>
    </xf>
    <xf numFmtId="3" fontId="3" fillId="0" borderId="18" xfId="0" applyNumberFormat="1" applyFont="1" applyBorder="1" applyAlignment="1">
      <alignment horizontal="right"/>
    </xf>
    <xf numFmtId="3" fontId="3" fillId="0" borderId="21" xfId="0" applyNumberFormat="1" applyFont="1" applyBorder="1" applyAlignment="1">
      <alignment horizontal="right"/>
    </xf>
    <xf numFmtId="3" fontId="3" fillId="0" borderId="15" xfId="0" applyNumberFormat="1" applyFont="1" applyBorder="1" applyAlignment="1">
      <alignment horizontal="right"/>
    </xf>
    <xf numFmtId="57" fontId="0" fillId="0" borderId="0" xfId="0" applyNumberFormat="1" applyAlignment="1">
      <alignment horizontal="center"/>
    </xf>
    <xf numFmtId="57" fontId="0" fillId="3" borderId="0" xfId="0" applyNumberFormat="1" applyFill="1" applyAlignment="1">
      <alignment horizontal="center"/>
    </xf>
    <xf numFmtId="0" fontId="14" fillId="0" borderId="0" xfId="0" applyFont="1" applyAlignment="1">
      <alignment horizontal="center"/>
    </xf>
    <xf numFmtId="0" fontId="0" fillId="3" borderId="0" xfId="0" applyFill="1" applyAlignment="1">
      <alignment horizontal="center"/>
    </xf>
    <xf numFmtId="0" fontId="22" fillId="0" borderId="0" xfId="0" applyFont="1"/>
    <xf numFmtId="4" fontId="3" fillId="0" borderId="5" xfId="0" applyNumberFormat="1" applyFont="1" applyBorder="1" applyAlignment="1">
      <alignment horizontal="right"/>
    </xf>
    <xf numFmtId="4" fontId="3" fillId="0" borderId="20" xfId="0" applyNumberFormat="1" applyFont="1" applyBorder="1" applyAlignment="1">
      <alignment horizontal="right"/>
    </xf>
    <xf numFmtId="4" fontId="3" fillId="0" borderId="21" xfId="0" applyNumberFormat="1" applyFont="1" applyBorder="1" applyAlignment="1">
      <alignment horizontal="right"/>
    </xf>
    <xf numFmtId="178" fontId="0" fillId="0" borderId="20" xfId="0" applyNumberFormat="1" applyBorder="1"/>
    <xf numFmtId="0" fontId="1" fillId="3" borderId="1" xfId="0" applyFont="1" applyFill="1" applyBorder="1"/>
    <xf numFmtId="0" fontId="14" fillId="3" borderId="1" xfId="0" applyFont="1" applyFill="1" applyBorder="1"/>
    <xf numFmtId="179" fontId="0" fillId="0" borderId="5" xfId="0" applyNumberFormat="1" applyBorder="1"/>
    <xf numFmtId="0" fontId="5" fillId="3" borderId="8" xfId="0" applyFont="1" applyFill="1" applyBorder="1" applyAlignment="1">
      <alignment horizontal="center"/>
    </xf>
    <xf numFmtId="0" fontId="0" fillId="3" borderId="6" xfId="0" applyFill="1" applyBorder="1" applyAlignment="1">
      <alignment horizontal="center"/>
    </xf>
    <xf numFmtId="178" fontId="0" fillId="0" borderId="25" xfId="0" applyNumberFormat="1" applyBorder="1"/>
    <xf numFmtId="57" fontId="0" fillId="0" borderId="28" xfId="0" applyNumberFormat="1" applyBorder="1" applyAlignment="1">
      <alignment horizontal="center"/>
    </xf>
    <xf numFmtId="0" fontId="15" fillId="0" borderId="28" xfId="0" applyFont="1" applyBorder="1"/>
    <xf numFmtId="0" fontId="15" fillId="0" borderId="6" xfId="0" applyFont="1" applyBorder="1"/>
    <xf numFmtId="0" fontId="15" fillId="0" borderId="24" xfId="0" applyFont="1" applyBorder="1"/>
    <xf numFmtId="0" fontId="0" fillId="0" borderId="1" xfId="0" applyBorder="1" applyAlignment="1">
      <alignment horizontal="left"/>
    </xf>
    <xf numFmtId="0" fontId="0" fillId="3" borderId="13" xfId="0" applyFill="1" applyBorder="1"/>
    <xf numFmtId="0" fontId="0" fillId="3" borderId="1" xfId="0" applyFill="1" applyBorder="1" applyAlignment="1">
      <alignment horizontal="right"/>
    </xf>
    <xf numFmtId="0" fontId="0" fillId="0" borderId="17" xfId="0" applyBorder="1"/>
    <xf numFmtId="57" fontId="23" fillId="0" borderId="0" xfId="0" applyNumberFormat="1" applyFont="1" applyAlignment="1">
      <alignment horizontal="center"/>
    </xf>
    <xf numFmtId="0" fontId="0" fillId="0" borderId="26" xfId="0" applyBorder="1"/>
    <xf numFmtId="0" fontId="0" fillId="3" borderId="0" xfId="0" applyFill="1"/>
    <xf numFmtId="0" fontId="23" fillId="0" borderId="0" xfId="0" applyFont="1"/>
    <xf numFmtId="0" fontId="22" fillId="0" borderId="0" xfId="0" applyFont="1" applyAlignment="1">
      <alignment horizontal="center"/>
    </xf>
    <xf numFmtId="0" fontId="5" fillId="3" borderId="6" xfId="0" applyFont="1" applyFill="1" applyBorder="1" applyAlignment="1">
      <alignment horizontal="center"/>
    </xf>
    <xf numFmtId="0" fontId="5" fillId="3" borderId="0" xfId="0" applyFont="1" applyFill="1" applyAlignment="1">
      <alignment horizontal="center"/>
    </xf>
    <xf numFmtId="0" fontId="5" fillId="0" borderId="23" xfId="0" applyFont="1" applyBorder="1" applyAlignment="1">
      <alignment horizontal="center"/>
    </xf>
    <xf numFmtId="0" fontId="5" fillId="0" borderId="22" xfId="0" applyFont="1" applyBorder="1" applyAlignment="1">
      <alignment horizontal="center"/>
    </xf>
    <xf numFmtId="0" fontId="5" fillId="3" borderId="23" xfId="0" applyFont="1" applyFill="1" applyBorder="1" applyAlignment="1">
      <alignment horizontal="center"/>
    </xf>
    <xf numFmtId="0" fontId="5" fillId="0" borderId="28" xfId="0" applyFont="1" applyBorder="1" applyAlignment="1">
      <alignment horizontal="center"/>
    </xf>
    <xf numFmtId="0" fontId="0" fillId="2" borderId="0" xfId="0" applyFill="1"/>
    <xf numFmtId="0" fontId="0" fillId="0" borderId="5" xfId="0" applyBorder="1"/>
    <xf numFmtId="178" fontId="0" fillId="0" borderId="24" xfId="0" applyNumberFormat="1" applyBorder="1"/>
    <xf numFmtId="178" fontId="0" fillId="0" borderId="19" xfId="0" applyNumberFormat="1" applyBorder="1"/>
    <xf numFmtId="4" fontId="3" fillId="0" borderId="18" xfId="0" applyNumberFormat="1" applyFont="1" applyBorder="1" applyAlignment="1">
      <alignment horizontal="right"/>
    </xf>
    <xf numFmtId="179" fontId="0" fillId="0" borderId="18" xfId="0" applyNumberFormat="1" applyBorder="1"/>
    <xf numFmtId="4" fontId="3" fillId="0" borderId="15" xfId="0" applyNumberFormat="1" applyFont="1" applyBorder="1" applyAlignment="1">
      <alignment horizontal="right"/>
    </xf>
    <xf numFmtId="179" fontId="0" fillId="0" borderId="15" xfId="0" applyNumberFormat="1" applyBorder="1"/>
    <xf numFmtId="178" fontId="0" fillId="0" borderId="18" xfId="0" applyNumberFormat="1" applyBorder="1"/>
    <xf numFmtId="178" fontId="0" fillId="0" borderId="15" xfId="0" applyNumberFormat="1" applyBorder="1"/>
    <xf numFmtId="178" fontId="0" fillId="3" borderId="5" xfId="0" applyNumberFormat="1" applyFill="1" applyBorder="1"/>
    <xf numFmtId="178" fontId="0" fillId="0" borderId="2" xfId="0" applyNumberFormat="1" applyBorder="1"/>
    <xf numFmtId="178" fontId="3" fillId="0" borderId="17" xfId="0" applyNumberFormat="1" applyFont="1" applyBorder="1" applyAlignment="1">
      <alignment horizontal="right"/>
    </xf>
    <xf numFmtId="178" fontId="3" fillId="0" borderId="6" xfId="0" applyNumberFormat="1" applyFont="1" applyBorder="1"/>
    <xf numFmtId="178" fontId="3" fillId="0" borderId="8" xfId="0" applyNumberFormat="1" applyFont="1" applyBorder="1"/>
    <xf numFmtId="178" fontId="3" fillId="0" borderId="19" xfId="0" applyNumberFormat="1" applyFont="1" applyBorder="1" applyAlignment="1">
      <alignment horizontal="right"/>
    </xf>
    <xf numFmtId="178" fontId="0" fillId="0" borderId="13" xfId="0" applyNumberFormat="1" applyBorder="1"/>
    <xf numFmtId="178" fontId="3" fillId="0" borderId="22" xfId="0" applyNumberFormat="1" applyFont="1" applyBorder="1"/>
    <xf numFmtId="180" fontId="0" fillId="0" borderId="5" xfId="0" applyNumberFormat="1" applyBorder="1"/>
    <xf numFmtId="180" fontId="0" fillId="0" borderId="15" xfId="0" applyNumberFormat="1" applyBorder="1"/>
    <xf numFmtId="180" fontId="0" fillId="0" borderId="21" xfId="0" applyNumberFormat="1" applyBorder="1"/>
    <xf numFmtId="180" fontId="0" fillId="0" borderId="18" xfId="0" applyNumberFormat="1" applyBorder="1"/>
    <xf numFmtId="180" fontId="0" fillId="3" borderId="5" xfId="0" applyNumberFormat="1" applyFill="1" applyBorder="1"/>
    <xf numFmtId="0" fontId="0" fillId="0" borderId="21" xfId="0" applyBorder="1"/>
    <xf numFmtId="0" fontId="0" fillId="0" borderId="15" xfId="0" applyBorder="1"/>
    <xf numFmtId="0" fontId="0" fillId="0" borderId="7" xfId="0" applyBorder="1" applyAlignment="1">
      <alignment horizontal="center"/>
    </xf>
    <xf numFmtId="0" fontId="5" fillId="0" borderId="0" xfId="0" applyFont="1" applyAlignment="1">
      <alignment horizontal="center"/>
    </xf>
    <xf numFmtId="4" fontId="3" fillId="0" borderId="0" xfId="0" applyNumberFormat="1" applyFont="1" applyAlignment="1">
      <alignment horizontal="right"/>
    </xf>
    <xf numFmtId="179" fontId="0" fillId="0" borderId="0" xfId="0" applyNumberFormat="1"/>
    <xf numFmtId="180" fontId="0" fillId="0" borderId="0" xfId="0" applyNumberFormat="1"/>
    <xf numFmtId="178" fontId="3" fillId="0" borderId="0" xfId="0" applyNumberFormat="1" applyFont="1" applyAlignment="1">
      <alignment horizontal="right"/>
    </xf>
    <xf numFmtId="178" fontId="3" fillId="0" borderId="0" xfId="0" applyNumberFormat="1" applyFont="1"/>
    <xf numFmtId="4" fontId="3" fillId="0" borderId="2" xfId="0" applyNumberFormat="1" applyFont="1" applyBorder="1" applyAlignment="1">
      <alignment horizontal="right"/>
    </xf>
    <xf numFmtId="179" fontId="0" fillId="0" borderId="2" xfId="0" applyNumberFormat="1" applyBorder="1"/>
    <xf numFmtId="180" fontId="0" fillId="0" borderId="2" xfId="0" applyNumberFormat="1" applyBorder="1"/>
    <xf numFmtId="4" fontId="3" fillId="0" borderId="3" xfId="0" applyNumberFormat="1" applyFont="1" applyBorder="1" applyAlignment="1">
      <alignment horizontal="right"/>
    </xf>
    <xf numFmtId="179" fontId="0" fillId="0" borderId="3" xfId="0" applyNumberFormat="1" applyBorder="1"/>
    <xf numFmtId="180" fontId="0" fillId="0" borderId="3" xfId="0" applyNumberFormat="1" applyBorder="1"/>
    <xf numFmtId="179" fontId="0" fillId="0" borderId="21" xfId="0" applyNumberFormat="1" applyBorder="1"/>
    <xf numFmtId="178" fontId="0" fillId="0" borderId="27" xfId="0" applyNumberFormat="1" applyBorder="1"/>
    <xf numFmtId="178" fontId="3" fillId="0" borderId="7" xfId="0" applyNumberFormat="1" applyFont="1" applyBorder="1"/>
    <xf numFmtId="0" fontId="15" fillId="3" borderId="4" xfId="0" applyFont="1" applyFill="1" applyBorder="1"/>
    <xf numFmtId="0" fontId="15" fillId="3" borderId="18" xfId="0" applyFont="1" applyFill="1" applyBorder="1"/>
    <xf numFmtId="0" fontId="5" fillId="4" borderId="8" xfId="0" applyFont="1" applyFill="1" applyBorder="1" applyAlignment="1">
      <alignment horizontal="center"/>
    </xf>
    <xf numFmtId="0" fontId="0" fillId="4" borderId="6" xfId="0" applyFill="1" applyBorder="1" applyAlignment="1">
      <alignment horizontal="center"/>
    </xf>
    <xf numFmtId="0" fontId="5" fillId="4" borderId="6" xfId="0" applyFont="1" applyFill="1" applyBorder="1" applyAlignment="1">
      <alignment horizontal="center"/>
    </xf>
    <xf numFmtId="0" fontId="15" fillId="4" borderId="18" xfId="0" applyFont="1" applyFill="1" applyBorder="1"/>
    <xf numFmtId="0" fontId="15" fillId="4" borderId="5" xfId="0" applyFont="1" applyFill="1" applyBorder="1"/>
    <xf numFmtId="0" fontId="15" fillId="5" borderId="5" xfId="0" applyFont="1" applyFill="1" applyBorder="1"/>
    <xf numFmtId="0" fontId="0" fillId="5" borderId="1" xfId="0" applyFill="1" applyBorder="1" applyAlignment="1">
      <alignment horizontal="right"/>
    </xf>
    <xf numFmtId="0" fontId="15" fillId="5" borderId="18" xfId="0" applyFont="1" applyFill="1" applyBorder="1"/>
    <xf numFmtId="0" fontId="0" fillId="5" borderId="6" xfId="0" applyFill="1" applyBorder="1" applyAlignment="1">
      <alignment horizontal="center"/>
    </xf>
    <xf numFmtId="0" fontId="15" fillId="7" borderId="5" xfId="0" applyFont="1" applyFill="1" applyBorder="1"/>
    <xf numFmtId="0" fontId="5" fillId="7" borderId="6" xfId="0" applyFont="1" applyFill="1" applyBorder="1" applyAlignment="1">
      <alignment horizontal="center"/>
    </xf>
    <xf numFmtId="0" fontId="0" fillId="7" borderId="6" xfId="0" applyFill="1" applyBorder="1" applyAlignment="1">
      <alignment horizontal="center"/>
    </xf>
    <xf numFmtId="0" fontId="0" fillId="7" borderId="1" xfId="0" applyFill="1" applyBorder="1" applyAlignment="1">
      <alignment horizontal="right"/>
    </xf>
    <xf numFmtId="0" fontId="15" fillId="7" borderId="18" xfId="0" applyFont="1" applyFill="1" applyBorder="1" applyAlignment="1">
      <alignment horizontal="left"/>
    </xf>
    <xf numFmtId="0" fontId="5" fillId="7" borderId="8" xfId="0" applyFont="1" applyFill="1" applyBorder="1" applyAlignment="1">
      <alignment horizontal="center"/>
    </xf>
    <xf numFmtId="0" fontId="15" fillId="7" borderId="5" xfId="0" applyFont="1" applyFill="1" applyBorder="1" applyAlignment="1">
      <alignment horizontal="left"/>
    </xf>
    <xf numFmtId="0" fontId="15" fillId="7" borderId="18" xfId="0" applyFont="1" applyFill="1" applyBorder="1"/>
    <xf numFmtId="0" fontId="1" fillId="4" borderId="1" xfId="0" applyFont="1" applyFill="1" applyBorder="1" applyAlignment="1">
      <alignment horizontal="right"/>
    </xf>
    <xf numFmtId="0" fontId="14" fillId="4" borderId="1" xfId="0" applyFont="1" applyFill="1" applyBorder="1" applyAlignment="1">
      <alignment horizontal="right"/>
    </xf>
    <xf numFmtId="0" fontId="14" fillId="4" borderId="6" xfId="0" applyFont="1" applyFill="1" applyBorder="1" applyAlignment="1">
      <alignment horizontal="center"/>
    </xf>
    <xf numFmtId="57" fontId="13" fillId="0" borderId="6" xfId="0" applyNumberFormat="1" applyFont="1" applyBorder="1" applyAlignment="1">
      <alignment horizontal="center"/>
    </xf>
    <xf numFmtId="0" fontId="0" fillId="7" borderId="2" xfId="0" applyFill="1" applyBorder="1" applyAlignment="1">
      <alignment horizontal="right"/>
    </xf>
    <xf numFmtId="0" fontId="0" fillId="7" borderId="22" xfId="0" applyFill="1" applyBorder="1" applyAlignment="1">
      <alignment horizontal="center"/>
    </xf>
    <xf numFmtId="0" fontId="0" fillId="4" borderId="8" xfId="0" applyFill="1" applyBorder="1" applyAlignment="1">
      <alignment horizontal="center"/>
    </xf>
    <xf numFmtId="0" fontId="0" fillId="7" borderId="8" xfId="0" applyFill="1" applyBorder="1" applyAlignment="1">
      <alignment horizontal="center"/>
    </xf>
    <xf numFmtId="0" fontId="15" fillId="4" borderId="15" xfId="0" applyFont="1" applyFill="1" applyBorder="1"/>
    <xf numFmtId="0" fontId="5" fillId="4" borderId="22" xfId="0" applyFont="1" applyFill="1" applyBorder="1" applyAlignment="1">
      <alignment horizontal="center"/>
    </xf>
    <xf numFmtId="0" fontId="15" fillId="7" borderId="2" xfId="0" applyFont="1" applyFill="1" applyBorder="1"/>
    <xf numFmtId="0" fontId="5" fillId="7" borderId="30" xfId="0" applyFont="1" applyFill="1" applyBorder="1" applyAlignment="1">
      <alignment horizontal="center"/>
    </xf>
    <xf numFmtId="0" fontId="0" fillId="4" borderId="2" xfId="0" applyFill="1" applyBorder="1" applyAlignment="1">
      <alignment horizontal="right"/>
    </xf>
    <xf numFmtId="0" fontId="14" fillId="4" borderId="22" xfId="0" applyFont="1" applyFill="1" applyBorder="1" applyAlignment="1">
      <alignment horizontal="center"/>
    </xf>
    <xf numFmtId="0" fontId="13" fillId="5" borderId="8" xfId="0" applyFont="1" applyFill="1" applyBorder="1" applyAlignment="1">
      <alignment horizontal="center"/>
    </xf>
    <xf numFmtId="0" fontId="0" fillId="5" borderId="2" xfId="0" applyFill="1" applyBorder="1" applyAlignment="1">
      <alignment horizontal="right"/>
    </xf>
    <xf numFmtId="0" fontId="15" fillId="5" borderId="15" xfId="0" applyFont="1" applyFill="1" applyBorder="1"/>
    <xf numFmtId="0" fontId="4" fillId="0" borderId="21" xfId="0" applyFont="1" applyBorder="1"/>
    <xf numFmtId="0" fontId="4" fillId="3" borderId="0" xfId="0" applyFont="1" applyFill="1" applyAlignment="1">
      <alignment horizontal="center"/>
    </xf>
    <xf numFmtId="0" fontId="0" fillId="5" borderId="8" xfId="0" applyFill="1" applyBorder="1" applyAlignment="1">
      <alignment horizontal="center"/>
    </xf>
    <xf numFmtId="0" fontId="0" fillId="5" borderId="15" xfId="0" applyFill="1" applyBorder="1" applyAlignment="1">
      <alignment horizontal="center"/>
    </xf>
    <xf numFmtId="0" fontId="11" fillId="0" borderId="0" xfId="0" applyFont="1" applyAlignment="1">
      <alignment horizontal="center"/>
    </xf>
    <xf numFmtId="0" fontId="11" fillId="3" borderId="3" xfId="0" applyFont="1" applyFill="1" applyBorder="1" applyAlignment="1">
      <alignment horizontal="center" vertical="center"/>
    </xf>
    <xf numFmtId="0" fontId="6" fillId="3" borderId="0" xfId="0" applyFont="1" applyFill="1" applyAlignment="1">
      <alignment horizontal="right"/>
    </xf>
    <xf numFmtId="0" fontId="16" fillId="0" borderId="28" xfId="0" applyFont="1" applyBorder="1"/>
    <xf numFmtId="180" fontId="0" fillId="8" borderId="18" xfId="0" applyNumberFormat="1" applyFill="1" applyBorder="1"/>
    <xf numFmtId="179" fontId="0" fillId="0" borderId="20" xfId="0" applyNumberFormat="1" applyBorder="1"/>
    <xf numFmtId="180" fontId="0" fillId="0" borderId="20" xfId="0" applyNumberFormat="1" applyBorder="1"/>
    <xf numFmtId="178" fontId="3" fillId="0" borderId="20" xfId="0" applyNumberFormat="1" applyFont="1" applyBorder="1"/>
    <xf numFmtId="0" fontId="7" fillId="0" borderId="0" xfId="0" applyFont="1"/>
    <xf numFmtId="3" fontId="3" fillId="0" borderId="26" xfId="0" applyNumberFormat="1" applyFont="1" applyBorder="1" applyAlignment="1">
      <alignment horizontal="right"/>
    </xf>
    <xf numFmtId="0" fontId="5" fillId="3" borderId="1" xfId="0" applyFont="1" applyFill="1" applyBorder="1" applyAlignment="1">
      <alignment horizontal="center"/>
    </xf>
    <xf numFmtId="178" fontId="0" fillId="0" borderId="1" xfId="0" applyNumberFormat="1" applyBorder="1"/>
    <xf numFmtId="0" fontId="0" fillId="0" borderId="9" xfId="0" applyBorder="1" applyAlignment="1">
      <alignment vertical="center"/>
    </xf>
    <xf numFmtId="0" fontId="24" fillId="0" borderId="9" xfId="0" applyFont="1" applyBorder="1" applyAlignment="1">
      <alignment vertical="center"/>
    </xf>
    <xf numFmtId="0" fontId="24" fillId="0" borderId="9" xfId="0" applyFont="1" applyBorder="1" applyAlignment="1">
      <alignment vertical="center" wrapText="1"/>
    </xf>
    <xf numFmtId="181" fontId="8" fillId="0" borderId="3" xfId="1" applyNumberFormat="1" applyFont="1" applyBorder="1" applyAlignment="1">
      <alignment horizontal="right"/>
    </xf>
    <xf numFmtId="178" fontId="0" fillId="0" borderId="18" xfId="0" applyNumberFormat="1" applyBorder="1" applyAlignment="1">
      <alignment horizontal="right"/>
    </xf>
    <xf numFmtId="180" fontId="0" fillId="0" borderId="1" xfId="0" applyNumberFormat="1" applyBorder="1"/>
    <xf numFmtId="0" fontId="4" fillId="0" borderId="26" xfId="0" applyFont="1" applyBorder="1"/>
    <xf numFmtId="0" fontId="4" fillId="0" borderId="26" xfId="0" applyFont="1" applyBorder="1" applyAlignment="1">
      <alignment horizontal="center"/>
    </xf>
    <xf numFmtId="0" fontId="1" fillId="0" borderId="26" xfId="0" applyFont="1" applyBorder="1" applyAlignment="1">
      <alignment horizontal="center"/>
    </xf>
    <xf numFmtId="178" fontId="4" fillId="0" borderId="26" xfId="0" applyNumberFormat="1" applyFont="1" applyBorder="1" applyAlignment="1">
      <alignment horizontal="center"/>
    </xf>
    <xf numFmtId="0" fontId="4" fillId="0" borderId="0" xfId="0" applyFont="1"/>
    <xf numFmtId="0" fontId="1" fillId="0" borderId="21" xfId="0" applyFont="1" applyBorder="1" applyAlignment="1">
      <alignment horizontal="center"/>
    </xf>
    <xf numFmtId="178" fontId="4" fillId="0" borderId="21" xfId="0" applyNumberFormat="1" applyFont="1" applyBorder="1" applyAlignment="1">
      <alignment horizontal="center"/>
    </xf>
    <xf numFmtId="178" fontId="0" fillId="0" borderId="8" xfId="0" applyNumberFormat="1" applyBorder="1"/>
    <xf numFmtId="178" fontId="0" fillId="0" borderId="6" xfId="0" applyNumberFormat="1" applyBorder="1"/>
    <xf numFmtId="178" fontId="0" fillId="0" borderId="22" xfId="0" applyNumberFormat="1" applyBorder="1"/>
    <xf numFmtId="178" fontId="0" fillId="0" borderId="23" xfId="0" applyNumberFormat="1" applyBorder="1"/>
    <xf numFmtId="178" fontId="0" fillId="0" borderId="28" xfId="0" applyNumberFormat="1" applyBorder="1"/>
    <xf numFmtId="0" fontId="3" fillId="0" borderId="0" xfId="0" applyFont="1"/>
    <xf numFmtId="0" fontId="15" fillId="6" borderId="18" xfId="0" applyFont="1" applyFill="1" applyBorder="1"/>
    <xf numFmtId="0" fontId="15" fillId="6" borderId="5" xfId="0" applyFont="1" applyFill="1" applyBorder="1"/>
    <xf numFmtId="0" fontId="15" fillId="6" borderId="4" xfId="0" applyFont="1" applyFill="1" applyBorder="1"/>
    <xf numFmtId="0" fontId="15" fillId="6" borderId="25" xfId="0" applyFont="1" applyFill="1" applyBorder="1"/>
    <xf numFmtId="0" fontId="15" fillId="6" borderId="24" xfId="0" applyFont="1" applyFill="1" applyBorder="1"/>
    <xf numFmtId="0" fontId="15" fillId="6" borderId="4" xfId="0" applyFont="1" applyFill="1" applyBorder="1" applyAlignment="1">
      <alignment horizontal="left"/>
    </xf>
    <xf numFmtId="0" fontId="15" fillId="6" borderId="19" xfId="0" applyFont="1" applyFill="1" applyBorder="1"/>
    <xf numFmtId="0" fontId="15" fillId="6" borderId="15" xfId="0" applyFont="1" applyFill="1" applyBorder="1"/>
    <xf numFmtId="0" fontId="15" fillId="6" borderId="13" xfId="0" applyFont="1" applyFill="1" applyBorder="1"/>
    <xf numFmtId="0" fontId="15" fillId="6" borderId="1" xfId="0" applyFont="1" applyFill="1" applyBorder="1"/>
    <xf numFmtId="0" fontId="0" fillId="9" borderId="1" xfId="0" applyFill="1" applyBorder="1" applyAlignment="1">
      <alignment horizontal="right"/>
    </xf>
    <xf numFmtId="0" fontId="5" fillId="9" borderId="24" xfId="0" applyFont="1" applyFill="1" applyBorder="1"/>
    <xf numFmtId="0" fontId="5" fillId="9" borderId="4" xfId="0" applyFont="1" applyFill="1" applyBorder="1"/>
    <xf numFmtId="0" fontId="0" fillId="9" borderId="2" xfId="0" applyFill="1" applyBorder="1" applyAlignment="1">
      <alignment horizontal="right"/>
    </xf>
    <xf numFmtId="0" fontId="15" fillId="9" borderId="2" xfId="0" applyFont="1" applyFill="1" applyBorder="1"/>
    <xf numFmtId="0" fontId="13" fillId="9" borderId="8" xfId="0" applyFont="1" applyFill="1" applyBorder="1" applyAlignment="1">
      <alignment horizontal="center"/>
    </xf>
    <xf numFmtId="0" fontId="0" fillId="9" borderId="8" xfId="0" applyFill="1" applyBorder="1" applyAlignment="1">
      <alignment horizontal="center"/>
    </xf>
    <xf numFmtId="0" fontId="0" fillId="9" borderId="6" xfId="0" applyFill="1" applyBorder="1" applyAlignment="1">
      <alignment horizontal="center"/>
    </xf>
    <xf numFmtId="57" fontId="0" fillId="9" borderId="2" xfId="0" applyNumberFormat="1" applyFill="1" applyBorder="1" applyAlignment="1">
      <alignment horizontal="center"/>
    </xf>
    <xf numFmtId="0" fontId="13" fillId="5" borderId="22" xfId="0" applyFont="1" applyFill="1" applyBorder="1" applyAlignment="1">
      <alignment horizontal="center"/>
    </xf>
    <xf numFmtId="0" fontId="4" fillId="0" borderId="3" xfId="0" applyFont="1" applyBorder="1"/>
    <xf numFmtId="0" fontId="4" fillId="0" borderId="3" xfId="0" applyFont="1" applyBorder="1" applyAlignment="1">
      <alignment horizontal="center"/>
    </xf>
    <xf numFmtId="0" fontId="4" fillId="0" borderId="31" xfId="0" applyFont="1" applyBorder="1" applyAlignment="1">
      <alignment horizontal="center"/>
    </xf>
    <xf numFmtId="0" fontId="0" fillId="0" borderId="28" xfId="0" applyBorder="1" applyAlignment="1">
      <alignment horizontal="center"/>
    </xf>
    <xf numFmtId="57" fontId="23" fillId="0" borderId="6" xfId="0" applyNumberFormat="1" applyFont="1" applyBorder="1" applyAlignment="1">
      <alignment horizontal="center"/>
    </xf>
    <xf numFmtId="0" fontId="22" fillId="0" borderId="18" xfId="0" applyFont="1" applyBorder="1"/>
    <xf numFmtId="178" fontId="3" fillId="0" borderId="25" xfId="0" applyNumberFormat="1" applyFont="1" applyBorder="1" applyAlignment="1">
      <alignment horizontal="right"/>
    </xf>
    <xf numFmtId="0" fontId="23" fillId="0" borderId="13" xfId="0" applyFont="1" applyBorder="1"/>
    <xf numFmtId="0" fontId="22" fillId="0" borderId="20" xfId="0" applyFont="1" applyBorder="1"/>
    <xf numFmtId="0" fontId="27" fillId="0" borderId="8" xfId="0" applyFont="1" applyBorder="1" applyAlignment="1">
      <alignment horizontal="center"/>
    </xf>
    <xf numFmtId="57" fontId="23" fillId="0" borderId="23" xfId="0" applyNumberFormat="1" applyFont="1" applyBorder="1" applyAlignment="1">
      <alignment horizontal="center"/>
    </xf>
    <xf numFmtId="0" fontId="23" fillId="0" borderId="1" xfId="0" applyFont="1" applyBorder="1"/>
    <xf numFmtId="0" fontId="22" fillId="0" borderId="1" xfId="0" applyFont="1" applyBorder="1"/>
    <xf numFmtId="3" fontId="26" fillId="0" borderId="18" xfId="0" applyNumberFormat="1" applyFont="1" applyBorder="1" applyAlignment="1">
      <alignment horizontal="right"/>
    </xf>
    <xf numFmtId="0" fontId="22" fillId="0" borderId="5" xfId="0" applyFont="1" applyBorder="1"/>
    <xf numFmtId="57" fontId="23" fillId="0" borderId="5" xfId="0" applyNumberFormat="1" applyFont="1" applyBorder="1" applyAlignment="1">
      <alignment horizontal="center"/>
    </xf>
    <xf numFmtId="3" fontId="26" fillId="0" borderId="5" xfId="0" applyNumberFormat="1" applyFont="1" applyBorder="1" applyAlignment="1">
      <alignment horizontal="right"/>
    </xf>
    <xf numFmtId="0" fontId="9" fillId="0" borderId="0" xfId="0" applyFont="1"/>
    <xf numFmtId="58" fontId="11" fillId="0" borderId="0" xfId="0" applyNumberFormat="1" applyFont="1" applyAlignment="1">
      <alignment vertical="center"/>
    </xf>
    <xf numFmtId="0" fontId="28" fillId="0" borderId="0" xfId="0" applyFont="1" applyAlignment="1">
      <alignment horizontal="center"/>
    </xf>
    <xf numFmtId="58" fontId="11" fillId="0" borderId="0" xfId="0" applyNumberFormat="1" applyFont="1"/>
    <xf numFmtId="3" fontId="11" fillId="0" borderId="3" xfId="0" applyNumberFormat="1" applyFont="1" applyBorder="1" applyAlignment="1">
      <alignment horizontal="center" vertical="center"/>
    </xf>
    <xf numFmtId="176" fontId="6" fillId="0" borderId="0" xfId="0" applyNumberFormat="1" applyFont="1" applyAlignment="1">
      <alignment horizontal="center"/>
    </xf>
    <xf numFmtId="0" fontId="6" fillId="10" borderId="5" xfId="0" applyFont="1" applyFill="1" applyBorder="1" applyAlignment="1">
      <alignment horizontal="right"/>
    </xf>
    <xf numFmtId="3" fontId="8" fillId="10" borderId="5" xfId="0" applyNumberFormat="1" applyFont="1" applyFill="1" applyBorder="1" applyAlignment="1">
      <alignment horizontal="right"/>
    </xf>
    <xf numFmtId="3" fontId="8" fillId="10" borderId="15" xfId="0" applyNumberFormat="1" applyFont="1" applyFill="1" applyBorder="1" applyAlignment="1">
      <alignment horizontal="right"/>
    </xf>
    <xf numFmtId="0" fontId="23" fillId="0" borderId="0" xfId="0" applyFont="1" applyAlignment="1">
      <alignment horizontal="right"/>
    </xf>
    <xf numFmtId="0" fontId="13" fillId="9" borderId="22" xfId="0" applyFont="1" applyFill="1" applyBorder="1" applyAlignment="1">
      <alignment horizontal="center"/>
    </xf>
    <xf numFmtId="0" fontId="6" fillId="10" borderId="0" xfId="0" applyFont="1" applyFill="1"/>
    <xf numFmtId="0" fontId="7" fillId="10" borderId="0" xfId="0" applyFont="1" applyFill="1" applyAlignment="1">
      <alignment horizontal="center"/>
    </xf>
    <xf numFmtId="0" fontId="0" fillId="0" borderId="16" xfId="0" applyBorder="1" applyAlignment="1">
      <alignment horizontal="center"/>
    </xf>
    <xf numFmtId="0" fontId="0" fillId="0" borderId="16" xfId="0" applyBorder="1" applyAlignment="1">
      <alignment horizontal="left"/>
    </xf>
    <xf numFmtId="0" fontId="22" fillId="0" borderId="0" xfId="0" applyFont="1" applyAlignment="1">
      <alignment horizontal="center"/>
    </xf>
    <xf numFmtId="0" fontId="5" fillId="3" borderId="11" xfId="0" applyFont="1" applyFill="1" applyBorder="1" applyAlignment="1">
      <alignment horizontal="center"/>
    </xf>
    <xf numFmtId="0" fontId="5" fillId="3" borderId="6" xfId="0" applyFont="1" applyFill="1" applyBorder="1" applyAlignment="1">
      <alignment horizontal="center"/>
    </xf>
    <xf numFmtId="0" fontId="0" fillId="0" borderId="0" xfId="0"/>
    <xf numFmtId="0" fontId="5" fillId="3" borderId="0" xfId="0" applyFont="1" applyFill="1" applyAlignment="1">
      <alignment horizontal="center"/>
    </xf>
    <xf numFmtId="0" fontId="5" fillId="3" borderId="28" xfId="0" applyFont="1" applyFill="1" applyBorder="1" applyAlignment="1">
      <alignment horizontal="center"/>
    </xf>
    <xf numFmtId="0" fontId="5" fillId="3" borderId="29" xfId="0" applyFont="1" applyFill="1" applyBorder="1" applyAlignment="1">
      <alignment horizontal="center"/>
    </xf>
    <xf numFmtId="0" fontId="5" fillId="3" borderId="8" xfId="0" applyFont="1" applyFill="1" applyBorder="1" applyAlignment="1">
      <alignment horizontal="center"/>
    </xf>
    <xf numFmtId="0" fontId="5" fillId="3" borderId="37" xfId="0" applyFont="1" applyFill="1" applyBorder="1" applyAlignment="1">
      <alignment horizontal="center"/>
    </xf>
    <xf numFmtId="0" fontId="5" fillId="3" borderId="22" xfId="0" applyFont="1" applyFill="1" applyBorder="1" applyAlignment="1">
      <alignment horizontal="center"/>
    </xf>
    <xf numFmtId="0" fontId="5" fillId="3" borderId="16" xfId="0" applyFont="1" applyFill="1" applyBorder="1" applyAlignment="1">
      <alignment horizontal="center"/>
    </xf>
    <xf numFmtId="0" fontId="5" fillId="3" borderId="32" xfId="0" applyFont="1" applyFill="1" applyBorder="1" applyAlignment="1">
      <alignment horizontal="center"/>
    </xf>
    <xf numFmtId="0" fontId="11" fillId="10" borderId="10" xfId="0" applyFont="1" applyFill="1" applyBorder="1" applyAlignment="1">
      <alignment horizontal="center" vertical="center"/>
    </xf>
    <xf numFmtId="0" fontId="11" fillId="10" borderId="14" xfId="0" applyFont="1" applyFill="1" applyBorder="1" applyAlignment="1">
      <alignment horizontal="center" vertical="center"/>
    </xf>
    <xf numFmtId="0" fontId="9" fillId="0" borderId="0" xfId="0" applyFont="1" applyAlignment="1">
      <alignment horizontal="left"/>
    </xf>
    <xf numFmtId="176" fontId="6" fillId="10" borderId="10" xfId="0" applyNumberFormat="1" applyFont="1" applyFill="1" applyBorder="1" applyAlignment="1">
      <alignment horizontal="center"/>
    </xf>
    <xf numFmtId="176" fontId="6" fillId="10" borderId="14" xfId="0" applyNumberFormat="1" applyFont="1" applyFill="1" applyBorder="1" applyAlignment="1">
      <alignment horizontal="center"/>
    </xf>
    <xf numFmtId="0" fontId="11" fillId="0" borderId="0" xfId="0" applyFont="1" applyAlignment="1">
      <alignment horizontal="left"/>
    </xf>
    <xf numFmtId="0" fontId="30" fillId="10" borderId="10" xfId="0"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1" fillId="10" borderId="10" xfId="0" applyFont="1" applyFill="1" applyBorder="1" applyAlignment="1">
      <alignment horizontal="center" vertical="center"/>
    </xf>
    <xf numFmtId="0" fontId="31" fillId="10" borderId="14" xfId="0" applyFont="1" applyFill="1" applyBorder="1" applyAlignment="1">
      <alignment horizontal="center" vertical="center"/>
    </xf>
    <xf numFmtId="0" fontId="11" fillId="0" borderId="0" xfId="0" applyFont="1" applyAlignment="1">
      <alignment horizontal="center"/>
    </xf>
    <xf numFmtId="3" fontId="11" fillId="0" borderId="0" xfId="0" applyNumberFormat="1" applyFont="1" applyAlignment="1">
      <alignment horizont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177" fontId="8" fillId="0" borderId="33" xfId="2" applyNumberFormat="1" applyFont="1" applyBorder="1" applyAlignment="1">
      <alignment horizontal="center" vertical="center"/>
    </xf>
    <xf numFmtId="177" fontId="8" fillId="0" borderId="31" xfId="2" applyNumberFormat="1" applyFont="1" applyBorder="1" applyAlignment="1">
      <alignment horizontal="center" vertical="center"/>
    </xf>
    <xf numFmtId="0" fontId="29" fillId="0" borderId="36" xfId="0" applyFont="1" applyBorder="1" applyAlignment="1">
      <alignment horizontal="left"/>
    </xf>
    <xf numFmtId="38" fontId="8" fillId="0" borderId="12" xfId="1" applyFont="1" applyBorder="1" applyAlignment="1">
      <alignment horizontal="center"/>
    </xf>
    <xf numFmtId="38" fontId="8" fillId="0" borderId="31" xfId="1" applyFont="1" applyBorder="1" applyAlignment="1">
      <alignment horizontal="center"/>
    </xf>
    <xf numFmtId="0" fontId="6" fillId="0" borderId="0" xfId="0" applyFont="1" applyAlignment="1">
      <alignment horizontal="center"/>
    </xf>
    <xf numFmtId="38" fontId="8" fillId="0" borderId="17" xfId="1" applyFont="1" applyBorder="1" applyAlignment="1">
      <alignment horizontal="center"/>
    </xf>
    <xf numFmtId="38" fontId="8" fillId="0" borderId="30" xfId="1" applyFont="1" applyBorder="1" applyAlignment="1">
      <alignment horizontal="center"/>
    </xf>
    <xf numFmtId="3" fontId="8" fillId="0" borderId="12" xfId="0" applyNumberFormat="1" applyFont="1" applyBorder="1" applyAlignment="1">
      <alignment horizontal="center"/>
    </xf>
    <xf numFmtId="3" fontId="8" fillId="0" borderId="31" xfId="0" applyNumberFormat="1" applyFont="1" applyBorder="1" applyAlignment="1">
      <alignment horizontal="center"/>
    </xf>
    <xf numFmtId="0" fontId="8" fillId="0" borderId="0" xfId="0" applyFont="1" applyAlignment="1">
      <alignment horizontal="center"/>
    </xf>
    <xf numFmtId="6" fontId="11" fillId="0" borderId="0" xfId="2" applyFont="1" applyBorder="1" applyAlignment="1">
      <alignment horizontal="center"/>
    </xf>
    <xf numFmtId="3" fontId="11" fillId="0" borderId="0" xfId="0" applyNumberFormat="1" applyFont="1"/>
    <xf numFmtId="3" fontId="11" fillId="0" borderId="0" xfId="0" applyNumberFormat="1" applyFont="1" applyAlignment="1">
      <alignment horizontal="left"/>
    </xf>
    <xf numFmtId="0" fontId="21" fillId="0" borderId="0" xfId="0" applyFont="1" applyAlignment="1">
      <alignment horizontal="center"/>
    </xf>
    <xf numFmtId="0" fontId="4" fillId="2" borderId="3" xfId="0" applyFont="1" applyFill="1" applyBorder="1" applyAlignment="1">
      <alignment horizontal="center"/>
    </xf>
    <xf numFmtId="3" fontId="32" fillId="0" borderId="3" xfId="0" applyNumberFormat="1" applyFont="1" applyBorder="1" applyAlignment="1">
      <alignment horizontal="center" vertical="center"/>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466725</xdr:colOff>
      <xdr:row>17</xdr:row>
      <xdr:rowOff>47625</xdr:rowOff>
    </xdr:from>
    <xdr:to>
      <xdr:col>2</xdr:col>
      <xdr:colOff>304800</xdr:colOff>
      <xdr:row>17</xdr:row>
      <xdr:rowOff>219075</xdr:rowOff>
    </xdr:to>
    <xdr:cxnSp macro="">
      <xdr:nvCxnSpPr>
        <xdr:cNvPr id="2" name="直線矢印コネクタ 1">
          <a:extLst>
            <a:ext uri="{FF2B5EF4-FFF2-40B4-BE49-F238E27FC236}">
              <a16:creationId xmlns:a16="http://schemas.microsoft.com/office/drawing/2014/main" id="{1C15309D-F43F-48D7-B435-6CD0EBB34913}"/>
            </a:ext>
          </a:extLst>
        </xdr:cNvPr>
        <xdr:cNvCxnSpPr/>
      </xdr:nvCxnSpPr>
      <xdr:spPr>
        <a:xfrm flipH="1">
          <a:off x="466725" y="4038600"/>
          <a:ext cx="409575" cy="171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65500"/>
  <sheetViews>
    <sheetView zoomScaleNormal="100" workbookViewId="0">
      <pane ySplit="3" topLeftCell="A4" activePane="bottomLeft" state="frozen"/>
      <selection pane="bottomLeft" activeCell="AA19" sqref="AA19"/>
    </sheetView>
  </sheetViews>
  <sheetFormatPr defaultRowHeight="14.25"/>
  <cols>
    <col min="1" max="1" width="2.5" customWidth="1"/>
    <col min="2" max="2" width="6.375" customWidth="1"/>
    <col min="3" max="3" width="40.625" customWidth="1"/>
    <col min="4" max="4" width="13" style="1" customWidth="1"/>
    <col min="5" max="5" width="13" customWidth="1"/>
    <col min="6" max="6" width="13" style="43" customWidth="1"/>
    <col min="7" max="7" width="12.125" style="43" hidden="1" customWidth="1"/>
    <col min="8" max="8" width="10.625" style="43" hidden="1" customWidth="1"/>
    <col min="9" max="9" width="13" style="43" hidden="1" customWidth="1"/>
    <col min="10" max="10" width="11" style="43" hidden="1" customWidth="1"/>
    <col min="11" max="11" width="8.125" style="43" hidden="1" customWidth="1"/>
    <col min="12" max="12" width="11" style="43" hidden="1" customWidth="1"/>
    <col min="13" max="13" width="13.375" hidden="1" customWidth="1"/>
    <col min="14" max="14" width="11.5" hidden="1" customWidth="1"/>
    <col min="15" max="15" width="12.625" hidden="1" customWidth="1"/>
    <col min="16" max="16" width="11.5" hidden="1" customWidth="1"/>
    <col min="17" max="17" width="14" style="28" hidden="1" customWidth="1"/>
    <col min="18" max="18" width="16" hidden="1" customWidth="1"/>
    <col min="19" max="19" width="12.75" hidden="1" customWidth="1"/>
    <col min="20" max="20" width="15.375" hidden="1" customWidth="1"/>
    <col min="21" max="21" width="17.25" hidden="1" customWidth="1"/>
    <col min="22" max="22" width="23.375" hidden="1" customWidth="1"/>
    <col min="23" max="23" width="8.375" customWidth="1"/>
  </cols>
  <sheetData>
    <row r="1" spans="1:22">
      <c r="E1" s="293" t="s">
        <v>456</v>
      </c>
    </row>
    <row r="2" spans="1:22" ht="18" thickBot="1">
      <c r="C2" s="246" t="s">
        <v>425</v>
      </c>
      <c r="D2" s="246"/>
      <c r="H2" s="135" t="s">
        <v>361</v>
      </c>
      <c r="I2" s="135"/>
      <c r="J2" s="135"/>
      <c r="L2" t="s">
        <v>270</v>
      </c>
      <c r="P2" s="126" t="s">
        <v>269</v>
      </c>
      <c r="Q2" s="213"/>
      <c r="R2" s="126"/>
      <c r="T2" t="s">
        <v>268</v>
      </c>
    </row>
    <row r="3" spans="1:22" s="238" customFormat="1" ht="15" thickBot="1">
      <c r="A3" s="267"/>
      <c r="B3" s="268" t="s">
        <v>15</v>
      </c>
      <c r="C3" s="267" t="s">
        <v>214</v>
      </c>
      <c r="D3" s="340" t="s">
        <v>20</v>
      </c>
      <c r="E3" s="269" t="s">
        <v>9</v>
      </c>
      <c r="F3" s="268" t="s">
        <v>120</v>
      </c>
      <c r="G3" s="28"/>
      <c r="H3" s="239" t="s">
        <v>8</v>
      </c>
      <c r="I3" s="212" t="s">
        <v>20</v>
      </c>
      <c r="J3" s="240" t="s">
        <v>21</v>
      </c>
      <c r="K3" s="28"/>
      <c r="L3" s="236" t="s">
        <v>8</v>
      </c>
      <c r="M3" s="234" t="s">
        <v>20</v>
      </c>
      <c r="N3" s="237" t="s">
        <v>21</v>
      </c>
      <c r="P3" s="71" t="s">
        <v>8</v>
      </c>
      <c r="Q3" s="237" t="s">
        <v>20</v>
      </c>
      <c r="R3" s="235" t="s">
        <v>21</v>
      </c>
      <c r="T3" s="71" t="s">
        <v>8</v>
      </c>
      <c r="U3" s="237" t="s">
        <v>20</v>
      </c>
      <c r="V3" s="235" t="s">
        <v>21</v>
      </c>
    </row>
    <row r="4" spans="1:22" ht="17.25">
      <c r="A4" s="2"/>
      <c r="B4" s="35">
        <v>120</v>
      </c>
      <c r="C4" s="247" t="s">
        <v>424</v>
      </c>
      <c r="D4" s="98">
        <f t="shared" ref="D4:D41" si="0">ROUNDDOWN(I4,0)</f>
        <v>2000</v>
      </c>
      <c r="E4" s="8" t="s">
        <v>10</v>
      </c>
      <c r="F4" s="44">
        <v>44995</v>
      </c>
      <c r="G4" s="124"/>
      <c r="H4" s="139">
        <f t="shared" ref="H4:H22" si="1">SUM(T4)</f>
        <v>1800</v>
      </c>
      <c r="I4" s="140">
        <f>SUM(U4,0)</f>
        <v>2000</v>
      </c>
      <c r="J4" s="233">
        <f>SUM(V4,0)</f>
        <v>1640</v>
      </c>
      <c r="K4" s="101"/>
      <c r="L4" s="139">
        <f>SUM(T4*1.08)</f>
        <v>1944.0000000000002</v>
      </c>
      <c r="M4" s="140">
        <f>SUM(U4*1.08)</f>
        <v>2160</v>
      </c>
      <c r="N4" s="156">
        <f>SUM(V4*1.08)</f>
        <v>1771.2</v>
      </c>
      <c r="P4" s="143">
        <v>1890</v>
      </c>
      <c r="Q4" s="76">
        <v>2100</v>
      </c>
      <c r="R4" s="76">
        <v>1722</v>
      </c>
      <c r="S4" s="70"/>
      <c r="T4" s="137">
        <f>SUM(P4/1.05)</f>
        <v>1800</v>
      </c>
      <c r="U4" s="143">
        <f>SUM(Q4/1.05)</f>
        <v>2000</v>
      </c>
      <c r="V4" s="241">
        <f>SUM(R4/1.05)</f>
        <v>1640</v>
      </c>
    </row>
    <row r="5" spans="1:22" ht="17.25">
      <c r="A5" s="2"/>
      <c r="B5" s="36">
        <v>121</v>
      </c>
      <c r="C5" s="248" t="s">
        <v>444</v>
      </c>
      <c r="D5" s="4">
        <f t="shared" si="0"/>
        <v>1600</v>
      </c>
      <c r="E5" s="6" t="s">
        <v>10</v>
      </c>
      <c r="F5" s="44">
        <v>45240</v>
      </c>
      <c r="G5" s="101"/>
      <c r="H5" s="106">
        <v>1437</v>
      </c>
      <c r="I5" s="140">
        <f t="shared" ref="I5:I27" si="2">SUM(U5,0)</f>
        <v>1600</v>
      </c>
      <c r="J5" s="153">
        <f t="shared" ref="J5:J27" si="3">SUM(V5,0)</f>
        <v>1312.3809523809523</v>
      </c>
      <c r="K5" s="101"/>
      <c r="L5" s="106">
        <f t="shared" ref="L5:L56" si="4">SUM(T5*1.08)</f>
        <v>1551.96</v>
      </c>
      <c r="M5" s="112">
        <f t="shared" ref="M5:M56" si="5">SUM(U5*1.08)</f>
        <v>1728</v>
      </c>
      <c r="N5" s="153">
        <f t="shared" ref="N5:N56" si="6">SUM(V5*1.08)</f>
        <v>1417.3714285714286</v>
      </c>
      <c r="P5" s="74">
        <v>1512</v>
      </c>
      <c r="Q5" s="73">
        <v>1680</v>
      </c>
      <c r="R5" s="73">
        <v>1378</v>
      </c>
      <c r="S5" s="70"/>
      <c r="T5" s="75">
        <v>1437</v>
      </c>
      <c r="U5" s="74">
        <f t="shared" ref="U5:V11" si="7">SUM(Q5/1.05)</f>
        <v>1600</v>
      </c>
      <c r="V5" s="242">
        <f t="shared" si="7"/>
        <v>1312.3809523809523</v>
      </c>
    </row>
    <row r="6" spans="1:22" ht="17.25">
      <c r="A6" s="2"/>
      <c r="B6" s="36">
        <v>122</v>
      </c>
      <c r="C6" s="248" t="s">
        <v>351</v>
      </c>
      <c r="D6" s="4">
        <f t="shared" si="0"/>
        <v>1600</v>
      </c>
      <c r="E6" s="6" t="s">
        <v>10</v>
      </c>
      <c r="F6" s="44">
        <v>44916</v>
      </c>
      <c r="G6" s="101"/>
      <c r="H6" s="106">
        <f t="shared" si="1"/>
        <v>1437</v>
      </c>
      <c r="I6" s="140">
        <f t="shared" si="2"/>
        <v>1600</v>
      </c>
      <c r="J6" s="153">
        <f t="shared" si="3"/>
        <v>1312.3809523809523</v>
      </c>
      <c r="K6" s="101"/>
      <c r="L6" s="106">
        <f t="shared" si="4"/>
        <v>1551.96</v>
      </c>
      <c r="M6" s="112">
        <f t="shared" si="5"/>
        <v>1728</v>
      </c>
      <c r="N6" s="153">
        <f t="shared" si="6"/>
        <v>1417.3714285714286</v>
      </c>
      <c r="P6" s="74">
        <v>1512</v>
      </c>
      <c r="Q6" s="73">
        <v>1680</v>
      </c>
      <c r="R6" s="73">
        <v>1378</v>
      </c>
      <c r="S6" s="70"/>
      <c r="T6" s="75">
        <v>1437</v>
      </c>
      <c r="U6" s="74">
        <f t="shared" si="7"/>
        <v>1600</v>
      </c>
      <c r="V6" s="242">
        <f t="shared" si="7"/>
        <v>1312.3809523809523</v>
      </c>
    </row>
    <row r="7" spans="1:22" ht="17.25">
      <c r="A7" s="2" t="s">
        <v>175</v>
      </c>
      <c r="B7" s="36">
        <v>123</v>
      </c>
      <c r="C7" s="248" t="s">
        <v>439</v>
      </c>
      <c r="D7" s="4">
        <f t="shared" si="0"/>
        <v>1600</v>
      </c>
      <c r="E7" s="6" t="s">
        <v>10</v>
      </c>
      <c r="F7" s="44">
        <v>45250</v>
      </c>
      <c r="G7" s="101"/>
      <c r="H7" s="106">
        <f t="shared" si="1"/>
        <v>1437</v>
      </c>
      <c r="I7" s="140">
        <f t="shared" si="2"/>
        <v>1600</v>
      </c>
      <c r="J7" s="153">
        <f t="shared" si="3"/>
        <v>1312.3809523809523</v>
      </c>
      <c r="K7" s="101"/>
      <c r="L7" s="106">
        <f t="shared" si="4"/>
        <v>1551.96</v>
      </c>
      <c r="M7" s="112">
        <f t="shared" si="5"/>
        <v>1728</v>
      </c>
      <c r="N7" s="153">
        <f t="shared" si="6"/>
        <v>1417.3714285714286</v>
      </c>
      <c r="P7" s="74">
        <v>1512</v>
      </c>
      <c r="Q7" s="73">
        <v>1680</v>
      </c>
      <c r="R7" s="73">
        <v>1378</v>
      </c>
      <c r="S7" s="70"/>
      <c r="T7" s="75">
        <v>1437</v>
      </c>
      <c r="U7" s="74">
        <f t="shared" si="7"/>
        <v>1600</v>
      </c>
      <c r="V7" s="242">
        <f t="shared" si="7"/>
        <v>1312.3809523809523</v>
      </c>
    </row>
    <row r="8" spans="1:22" ht="17.25">
      <c r="A8" s="2"/>
      <c r="B8" s="34">
        <v>124</v>
      </c>
      <c r="C8" s="248" t="s">
        <v>339</v>
      </c>
      <c r="D8" s="4">
        <f t="shared" si="0"/>
        <v>1600</v>
      </c>
      <c r="E8" s="6" t="s">
        <v>10</v>
      </c>
      <c r="F8" s="44">
        <v>44818</v>
      </c>
      <c r="G8" s="101"/>
      <c r="H8" s="106">
        <f t="shared" si="1"/>
        <v>1437</v>
      </c>
      <c r="I8" s="140">
        <f t="shared" si="2"/>
        <v>1600</v>
      </c>
      <c r="J8" s="153">
        <f t="shared" si="3"/>
        <v>1312.3809523809523</v>
      </c>
      <c r="K8" s="101"/>
      <c r="L8" s="106">
        <f t="shared" si="4"/>
        <v>1551.96</v>
      </c>
      <c r="M8" s="112">
        <f t="shared" si="5"/>
        <v>1728</v>
      </c>
      <c r="N8" s="153">
        <f t="shared" si="6"/>
        <v>1417.3714285714286</v>
      </c>
      <c r="P8" s="74">
        <v>1512</v>
      </c>
      <c r="Q8" s="73">
        <v>1680</v>
      </c>
      <c r="R8" s="73">
        <v>1378</v>
      </c>
      <c r="S8" s="70"/>
      <c r="T8" s="75">
        <v>1437</v>
      </c>
      <c r="U8" s="74">
        <f t="shared" si="7"/>
        <v>1600</v>
      </c>
      <c r="V8" s="242">
        <f t="shared" si="7"/>
        <v>1312.3809523809523</v>
      </c>
    </row>
    <row r="9" spans="1:22" ht="17.25">
      <c r="A9" s="2"/>
      <c r="B9" s="2">
        <v>102</v>
      </c>
      <c r="C9" s="247" t="s">
        <v>329</v>
      </c>
      <c r="D9" s="4">
        <f t="shared" si="0"/>
        <v>1800</v>
      </c>
      <c r="E9" s="8" t="s">
        <v>10</v>
      </c>
      <c r="F9" s="44">
        <v>44755</v>
      </c>
      <c r="G9" s="101"/>
      <c r="H9" s="106">
        <f t="shared" si="1"/>
        <v>1700</v>
      </c>
      <c r="I9" s="140">
        <f t="shared" si="2"/>
        <v>1800</v>
      </c>
      <c r="J9" s="153">
        <f t="shared" si="3"/>
        <v>1600</v>
      </c>
      <c r="K9" s="101"/>
      <c r="L9" s="106">
        <f t="shared" si="4"/>
        <v>1836.0000000000002</v>
      </c>
      <c r="M9" s="112">
        <f t="shared" si="5"/>
        <v>1944.0000000000002</v>
      </c>
      <c r="N9" s="153">
        <f t="shared" si="6"/>
        <v>1728</v>
      </c>
      <c r="P9" s="74">
        <v>1785</v>
      </c>
      <c r="Q9" s="76">
        <v>1890</v>
      </c>
      <c r="R9" s="76">
        <v>1680</v>
      </c>
      <c r="S9" s="70"/>
      <c r="T9" s="75">
        <f>SUM(P9/1.05)</f>
        <v>1700</v>
      </c>
      <c r="U9" s="74">
        <f t="shared" si="7"/>
        <v>1800</v>
      </c>
      <c r="V9" s="242">
        <f t="shared" si="7"/>
        <v>1600</v>
      </c>
    </row>
    <row r="10" spans="1:22" ht="17.25">
      <c r="A10" s="2"/>
      <c r="B10" s="2">
        <v>103</v>
      </c>
      <c r="C10" s="48" t="s">
        <v>350</v>
      </c>
      <c r="D10" s="4">
        <f t="shared" si="0"/>
        <v>2100</v>
      </c>
      <c r="E10" s="6" t="s">
        <v>45</v>
      </c>
      <c r="F10" s="44">
        <v>45108</v>
      </c>
      <c r="G10" s="101"/>
      <c r="H10" s="106">
        <f t="shared" si="1"/>
        <v>1900</v>
      </c>
      <c r="I10" s="140">
        <f t="shared" si="2"/>
        <v>2100</v>
      </c>
      <c r="J10" s="153">
        <f t="shared" si="3"/>
        <v>1700</v>
      </c>
      <c r="K10" s="101"/>
      <c r="L10" s="106">
        <f t="shared" si="4"/>
        <v>2052</v>
      </c>
      <c r="M10" s="112">
        <f t="shared" si="5"/>
        <v>2268</v>
      </c>
      <c r="N10" s="153">
        <f t="shared" si="6"/>
        <v>1836.0000000000002</v>
      </c>
      <c r="P10" s="74">
        <v>1995</v>
      </c>
      <c r="Q10" s="73">
        <v>2205</v>
      </c>
      <c r="R10" s="76">
        <v>1785</v>
      </c>
      <c r="S10" s="70"/>
      <c r="T10" s="75">
        <f>SUM(P10/1.05)</f>
        <v>1900</v>
      </c>
      <c r="U10" s="74">
        <f t="shared" si="7"/>
        <v>2100</v>
      </c>
      <c r="V10" s="242">
        <f t="shared" si="7"/>
        <v>1700</v>
      </c>
    </row>
    <row r="11" spans="1:22" ht="17.25">
      <c r="A11" s="2" t="s">
        <v>6</v>
      </c>
      <c r="B11" s="2">
        <v>104</v>
      </c>
      <c r="C11" s="48" t="s">
        <v>426</v>
      </c>
      <c r="D11" s="4">
        <f t="shared" si="0"/>
        <v>1600</v>
      </c>
      <c r="E11" s="8" t="s">
        <v>10</v>
      </c>
      <c r="F11" s="45">
        <v>39629</v>
      </c>
      <c r="G11" s="101"/>
      <c r="H11" s="106">
        <f t="shared" si="1"/>
        <v>1400</v>
      </c>
      <c r="I11" s="140">
        <f t="shared" si="2"/>
        <v>1600</v>
      </c>
      <c r="J11" s="153">
        <f t="shared" si="3"/>
        <v>1200</v>
      </c>
      <c r="K11" s="101"/>
      <c r="L11" s="106">
        <f t="shared" si="4"/>
        <v>1512</v>
      </c>
      <c r="M11" s="112">
        <f t="shared" si="5"/>
        <v>1728</v>
      </c>
      <c r="N11" s="153">
        <f t="shared" si="6"/>
        <v>1296</v>
      </c>
      <c r="P11" s="74">
        <v>1470</v>
      </c>
      <c r="Q11" s="73">
        <v>1680</v>
      </c>
      <c r="R11" s="76">
        <v>1260</v>
      </c>
      <c r="S11" s="70"/>
      <c r="T11" s="75">
        <f>SUM(P11/1.05)</f>
        <v>1400</v>
      </c>
      <c r="U11" s="74">
        <f t="shared" si="7"/>
        <v>1600</v>
      </c>
      <c r="V11" s="242">
        <f t="shared" si="7"/>
        <v>1200</v>
      </c>
    </row>
    <row r="12" spans="1:22" ht="17.25">
      <c r="A12" s="2"/>
      <c r="B12" s="2">
        <v>105</v>
      </c>
      <c r="C12" s="51" t="s">
        <v>366</v>
      </c>
      <c r="D12" s="4">
        <f t="shared" si="0"/>
        <v>2900</v>
      </c>
      <c r="E12" s="129" t="s">
        <v>43</v>
      </c>
      <c r="F12" s="45">
        <v>44958</v>
      </c>
      <c r="G12" s="101"/>
      <c r="H12" s="106">
        <f t="shared" si="1"/>
        <v>2610</v>
      </c>
      <c r="I12" s="140">
        <f t="shared" si="2"/>
        <v>2900</v>
      </c>
      <c r="J12" s="153">
        <f t="shared" si="3"/>
        <v>2465</v>
      </c>
      <c r="K12" s="101"/>
      <c r="L12" s="106">
        <f t="shared" si="4"/>
        <v>2818.8</v>
      </c>
      <c r="M12" s="112">
        <f t="shared" si="5"/>
        <v>3132</v>
      </c>
      <c r="N12" s="153">
        <f t="shared" si="6"/>
        <v>2662.2000000000003</v>
      </c>
      <c r="P12" s="74">
        <v>2363</v>
      </c>
      <c r="Q12" s="73">
        <v>2625</v>
      </c>
      <c r="R12" s="73">
        <v>2232</v>
      </c>
      <c r="S12" s="70"/>
      <c r="T12" s="75">
        <v>2610</v>
      </c>
      <c r="U12" s="74">
        <v>2900</v>
      </c>
      <c r="V12" s="242">
        <v>2465</v>
      </c>
    </row>
    <row r="13" spans="1:22" ht="17.25">
      <c r="A13" s="2"/>
      <c r="B13" s="2">
        <v>106</v>
      </c>
      <c r="C13" s="51" t="s">
        <v>288</v>
      </c>
      <c r="D13" s="4">
        <f t="shared" si="0"/>
        <v>700</v>
      </c>
      <c r="E13" s="6" t="s">
        <v>291</v>
      </c>
      <c r="F13" s="198" t="s">
        <v>289</v>
      </c>
      <c r="G13" s="101"/>
      <c r="H13" s="106">
        <f t="shared" si="1"/>
        <v>630</v>
      </c>
      <c r="I13" s="140">
        <f t="shared" si="2"/>
        <v>700</v>
      </c>
      <c r="J13" s="153">
        <f t="shared" si="3"/>
        <v>595</v>
      </c>
      <c r="K13" s="101"/>
      <c r="L13" s="106">
        <f t="shared" si="4"/>
        <v>680.40000000000009</v>
      </c>
      <c r="M13" s="112">
        <f t="shared" si="5"/>
        <v>756</v>
      </c>
      <c r="N13" s="153">
        <f t="shared" si="6"/>
        <v>642.6</v>
      </c>
      <c r="P13" s="74">
        <v>661</v>
      </c>
      <c r="Q13" s="73">
        <v>735</v>
      </c>
      <c r="R13" s="73">
        <v>624</v>
      </c>
      <c r="S13" s="70"/>
      <c r="T13" s="75">
        <v>630</v>
      </c>
      <c r="U13" s="74">
        <v>700</v>
      </c>
      <c r="V13" s="242">
        <v>595</v>
      </c>
    </row>
    <row r="14" spans="1:22" ht="17.25">
      <c r="A14" s="2"/>
      <c r="B14" s="41">
        <v>108</v>
      </c>
      <c r="C14" s="50" t="s">
        <v>121</v>
      </c>
      <c r="D14" s="4">
        <f t="shared" si="0"/>
        <v>5239</v>
      </c>
      <c r="E14" s="129" t="s">
        <v>43</v>
      </c>
      <c r="F14" s="45">
        <v>39716</v>
      </c>
      <c r="G14" s="101"/>
      <c r="H14" s="106">
        <f t="shared" si="1"/>
        <v>4952.3809523809523</v>
      </c>
      <c r="I14" s="140">
        <f t="shared" si="2"/>
        <v>5239</v>
      </c>
      <c r="J14" s="153">
        <f t="shared" si="3"/>
        <v>4700</v>
      </c>
      <c r="K14" s="101"/>
      <c r="L14" s="106">
        <f t="shared" si="4"/>
        <v>5348.5714285714284</v>
      </c>
      <c r="M14" s="112">
        <f t="shared" si="5"/>
        <v>5658.1200000000008</v>
      </c>
      <c r="N14" s="153">
        <f t="shared" si="6"/>
        <v>5076</v>
      </c>
      <c r="P14" s="74">
        <v>5200</v>
      </c>
      <c r="Q14" s="77">
        <v>5500.95</v>
      </c>
      <c r="R14" s="77">
        <v>4935</v>
      </c>
      <c r="S14" s="70"/>
      <c r="T14" s="75">
        <f>SUM(P14/1.05)</f>
        <v>4952.3809523809523</v>
      </c>
      <c r="U14" s="74">
        <f>SUM(Q14/1.05)</f>
        <v>5239</v>
      </c>
      <c r="V14" s="242">
        <f>SUM(R14/1.05)</f>
        <v>4700</v>
      </c>
    </row>
    <row r="15" spans="1:22" ht="17.25">
      <c r="A15" s="2"/>
      <c r="B15" s="40">
        <v>109</v>
      </c>
      <c r="C15" s="51" t="s">
        <v>365</v>
      </c>
      <c r="D15" s="4">
        <f t="shared" si="0"/>
        <v>3800</v>
      </c>
      <c r="E15" s="6" t="s">
        <v>43</v>
      </c>
      <c r="F15" s="44">
        <v>45148</v>
      </c>
      <c r="G15" s="101"/>
      <c r="H15" s="106">
        <f t="shared" si="1"/>
        <v>3420</v>
      </c>
      <c r="I15" s="140">
        <f t="shared" si="2"/>
        <v>3800</v>
      </c>
      <c r="J15" s="153">
        <f t="shared" si="3"/>
        <v>3230</v>
      </c>
      <c r="K15" s="101"/>
      <c r="L15" s="106">
        <f t="shared" si="4"/>
        <v>3693.6000000000004</v>
      </c>
      <c r="M15" s="112">
        <f t="shared" si="5"/>
        <v>4104</v>
      </c>
      <c r="N15" s="153">
        <f t="shared" si="6"/>
        <v>3488.4</v>
      </c>
      <c r="P15" s="74">
        <v>3969</v>
      </c>
      <c r="Q15" s="73">
        <v>4410</v>
      </c>
      <c r="R15" s="73">
        <v>3749</v>
      </c>
      <c r="S15" s="70"/>
      <c r="T15" s="75">
        <v>3420</v>
      </c>
      <c r="U15" s="74">
        <v>3800</v>
      </c>
      <c r="V15" s="242">
        <v>3230</v>
      </c>
    </row>
    <row r="16" spans="1:22" ht="17.25">
      <c r="A16" s="2" t="s">
        <v>0</v>
      </c>
      <c r="B16" s="40">
        <v>110</v>
      </c>
      <c r="C16" s="51" t="s">
        <v>440</v>
      </c>
      <c r="D16" s="4">
        <f t="shared" si="0"/>
        <v>4800</v>
      </c>
      <c r="E16" s="6" t="s">
        <v>43</v>
      </c>
      <c r="F16" s="44">
        <v>45306</v>
      </c>
      <c r="G16" s="101"/>
      <c r="H16" s="106">
        <f t="shared" si="1"/>
        <v>4320</v>
      </c>
      <c r="I16" s="140">
        <f t="shared" si="2"/>
        <v>4800</v>
      </c>
      <c r="J16" s="153">
        <f t="shared" si="3"/>
        <v>4080</v>
      </c>
      <c r="K16" s="101"/>
      <c r="L16" s="106">
        <f t="shared" si="4"/>
        <v>4665.6000000000004</v>
      </c>
      <c r="M16" s="112">
        <f t="shared" si="5"/>
        <v>5184</v>
      </c>
      <c r="N16" s="153">
        <f t="shared" si="6"/>
        <v>4406.4000000000005</v>
      </c>
      <c r="P16" s="74">
        <v>4347</v>
      </c>
      <c r="Q16" s="73">
        <v>4830</v>
      </c>
      <c r="R16" s="73">
        <v>4105</v>
      </c>
      <c r="S16" s="70"/>
      <c r="T16" s="75">
        <v>4320</v>
      </c>
      <c r="U16" s="74">
        <v>4800</v>
      </c>
      <c r="V16" s="242">
        <v>4080</v>
      </c>
    </row>
    <row r="17" spans="1:22" ht="17.25">
      <c r="A17" s="2"/>
      <c r="B17" s="40">
        <v>111</v>
      </c>
      <c r="C17" s="176" t="s">
        <v>287</v>
      </c>
      <c r="D17" s="4">
        <f t="shared" si="0"/>
        <v>4400</v>
      </c>
      <c r="E17" s="129" t="s">
        <v>43</v>
      </c>
      <c r="F17" s="66">
        <v>44022</v>
      </c>
      <c r="G17" s="102"/>
      <c r="H17" s="106">
        <f t="shared" si="1"/>
        <v>3960</v>
      </c>
      <c r="I17" s="140">
        <f t="shared" si="2"/>
        <v>4400</v>
      </c>
      <c r="J17" s="153">
        <f t="shared" si="3"/>
        <v>3740</v>
      </c>
      <c r="K17" s="101"/>
      <c r="L17" s="106">
        <f t="shared" si="4"/>
        <v>4276.8</v>
      </c>
      <c r="M17" s="112">
        <f t="shared" si="5"/>
        <v>4752</v>
      </c>
      <c r="N17" s="153">
        <f t="shared" si="6"/>
        <v>4039.2000000000003</v>
      </c>
      <c r="P17" s="74">
        <v>3780</v>
      </c>
      <c r="Q17" s="73">
        <v>4200</v>
      </c>
      <c r="R17" s="73">
        <v>3570</v>
      </c>
      <c r="S17" s="70"/>
      <c r="T17" s="75">
        <v>3960</v>
      </c>
      <c r="U17" s="74">
        <v>4400</v>
      </c>
      <c r="V17" s="242">
        <v>3740</v>
      </c>
    </row>
    <row r="18" spans="1:22" ht="17.25">
      <c r="A18" s="2"/>
      <c r="B18" s="40">
        <v>112</v>
      </c>
      <c r="C18" s="249" t="s">
        <v>189</v>
      </c>
      <c r="D18" s="4">
        <f t="shared" si="0"/>
        <v>1000</v>
      </c>
      <c r="E18" s="131" t="s">
        <v>10</v>
      </c>
      <c r="F18" s="66">
        <v>42461</v>
      </c>
      <c r="G18" s="102"/>
      <c r="H18" s="106">
        <f t="shared" si="1"/>
        <v>600</v>
      </c>
      <c r="I18" s="140">
        <f t="shared" si="2"/>
        <v>1000</v>
      </c>
      <c r="J18" s="153">
        <f t="shared" si="3"/>
        <v>500</v>
      </c>
      <c r="K18" s="101"/>
      <c r="L18" s="106">
        <f>SUM(T18*1.08)</f>
        <v>648</v>
      </c>
      <c r="M18" s="112">
        <f>SUM(U18*1.08)</f>
        <v>1080</v>
      </c>
      <c r="N18" s="153">
        <f>SUM(V18*1.08)</f>
        <v>540</v>
      </c>
      <c r="P18" s="74">
        <v>630</v>
      </c>
      <c r="Q18" s="73">
        <v>1050</v>
      </c>
      <c r="R18" s="73">
        <v>525</v>
      </c>
      <c r="S18" s="70"/>
      <c r="T18" s="75">
        <v>600</v>
      </c>
      <c r="U18" s="74">
        <v>1000</v>
      </c>
      <c r="V18" s="242">
        <v>500</v>
      </c>
    </row>
    <row r="19" spans="1:22" ht="17.25">
      <c r="A19" s="2"/>
      <c r="B19" s="40">
        <v>114</v>
      </c>
      <c r="C19" s="51" t="s">
        <v>139</v>
      </c>
      <c r="D19" s="4">
        <f t="shared" si="0"/>
        <v>952</v>
      </c>
      <c r="E19" s="131" t="s">
        <v>10</v>
      </c>
      <c r="F19" s="45">
        <v>38113</v>
      </c>
      <c r="G19" s="101"/>
      <c r="H19" s="106">
        <f t="shared" si="1"/>
        <v>755</v>
      </c>
      <c r="I19" s="140">
        <f t="shared" si="2"/>
        <v>952</v>
      </c>
      <c r="J19" s="153">
        <v>667</v>
      </c>
      <c r="K19" s="101"/>
      <c r="L19" s="106">
        <f t="shared" si="4"/>
        <v>815.40000000000009</v>
      </c>
      <c r="M19" s="112">
        <f t="shared" si="5"/>
        <v>1028.1600000000001</v>
      </c>
      <c r="N19" s="153">
        <f t="shared" si="6"/>
        <v>720</v>
      </c>
      <c r="P19" s="74">
        <v>800</v>
      </c>
      <c r="Q19" s="73">
        <v>999.6</v>
      </c>
      <c r="R19" s="73">
        <v>700</v>
      </c>
      <c r="S19" s="70"/>
      <c r="T19" s="75">
        <v>755</v>
      </c>
      <c r="U19" s="74">
        <f>SUM(Q19/1.05)</f>
        <v>952</v>
      </c>
      <c r="V19" s="242">
        <f>SUM(R19/1.05)</f>
        <v>666.66666666666663</v>
      </c>
    </row>
    <row r="20" spans="1:22" ht="17.25">
      <c r="A20" s="2"/>
      <c r="B20" s="2">
        <v>115</v>
      </c>
      <c r="C20" s="272" t="s">
        <v>445</v>
      </c>
      <c r="D20" s="4">
        <f t="shared" si="0"/>
        <v>2400</v>
      </c>
      <c r="E20" s="6" t="s">
        <v>45</v>
      </c>
      <c r="F20" s="271">
        <v>45240</v>
      </c>
      <c r="G20" s="101"/>
      <c r="H20" s="106">
        <f t="shared" si="1"/>
        <v>2160</v>
      </c>
      <c r="I20" s="140">
        <f t="shared" si="2"/>
        <v>2400</v>
      </c>
      <c r="J20" s="153">
        <f t="shared" si="3"/>
        <v>2040</v>
      </c>
      <c r="K20" s="101"/>
      <c r="L20" s="106">
        <f t="shared" si="4"/>
        <v>2332.8000000000002</v>
      </c>
      <c r="M20" s="112">
        <f t="shared" si="5"/>
        <v>2592</v>
      </c>
      <c r="N20" s="153">
        <f t="shared" si="6"/>
        <v>2203.2000000000003</v>
      </c>
      <c r="P20" s="74">
        <v>2268</v>
      </c>
      <c r="Q20" s="76">
        <v>2520</v>
      </c>
      <c r="R20" s="78">
        <v>2142</v>
      </c>
      <c r="S20" s="70"/>
      <c r="T20" s="75">
        <f>SUM(P20/1.05)</f>
        <v>2160</v>
      </c>
      <c r="U20" s="74">
        <f>SUM(Q20/1.05)</f>
        <v>2400</v>
      </c>
      <c r="V20" s="242">
        <v>2040</v>
      </c>
    </row>
    <row r="21" spans="1:22" ht="17.25">
      <c r="A21" s="2" t="s">
        <v>2</v>
      </c>
      <c r="B21" s="2">
        <v>116</v>
      </c>
      <c r="C21" s="247" t="s">
        <v>179</v>
      </c>
      <c r="D21" s="4">
        <f t="shared" si="0"/>
        <v>1238</v>
      </c>
      <c r="E21" s="8" t="s">
        <v>10</v>
      </c>
      <c r="F21" s="45">
        <v>41720</v>
      </c>
      <c r="G21" s="101"/>
      <c r="H21" s="106">
        <f t="shared" si="1"/>
        <v>1000</v>
      </c>
      <c r="I21" s="140">
        <f t="shared" si="2"/>
        <v>1238.0952380952381</v>
      </c>
      <c r="J21" s="153">
        <f t="shared" si="3"/>
        <v>857.14285714285711</v>
      </c>
      <c r="K21" s="101"/>
      <c r="L21" s="106">
        <f t="shared" si="4"/>
        <v>1080</v>
      </c>
      <c r="M21" s="112">
        <f t="shared" si="5"/>
        <v>1337.1428571428571</v>
      </c>
      <c r="N21" s="153">
        <f t="shared" si="6"/>
        <v>925.71428571428578</v>
      </c>
      <c r="P21" s="74">
        <v>1050</v>
      </c>
      <c r="Q21" s="76">
        <v>1300</v>
      </c>
      <c r="R21" s="78">
        <v>900</v>
      </c>
      <c r="S21" s="70"/>
      <c r="T21" s="75">
        <f>SUM(P21/1.05)</f>
        <v>1000</v>
      </c>
      <c r="U21" s="74">
        <f>SUM(Q21/1.05)</f>
        <v>1238.0952380952381</v>
      </c>
      <c r="V21" s="242">
        <f>SUM(R21/1.05)</f>
        <v>857.14285714285711</v>
      </c>
    </row>
    <row r="22" spans="1:22" ht="17.25">
      <c r="A22" s="2"/>
      <c r="B22" s="2">
        <v>118</v>
      </c>
      <c r="C22" s="247" t="s">
        <v>188</v>
      </c>
      <c r="D22" s="4">
        <f t="shared" si="0"/>
        <v>1800</v>
      </c>
      <c r="E22" s="131" t="s">
        <v>10</v>
      </c>
      <c r="F22" s="66">
        <v>42475</v>
      </c>
      <c r="G22" s="102"/>
      <c r="H22" s="106">
        <f t="shared" si="1"/>
        <v>1155</v>
      </c>
      <c r="I22" s="140">
        <f t="shared" si="2"/>
        <v>1800</v>
      </c>
      <c r="J22" s="153">
        <f t="shared" si="3"/>
        <v>1000</v>
      </c>
      <c r="K22" s="101"/>
      <c r="L22" s="106">
        <f>SUM(T22*1.08)</f>
        <v>1247.4000000000001</v>
      </c>
      <c r="M22" s="112">
        <f>SUM(U22*1.08)</f>
        <v>1944.0000000000002</v>
      </c>
      <c r="N22" s="153">
        <f>SUM(V22*1.08)</f>
        <v>1080</v>
      </c>
      <c r="P22" s="74">
        <v>1215.9000000000001</v>
      </c>
      <c r="Q22" s="76">
        <v>1890</v>
      </c>
      <c r="R22" s="78">
        <v>1050</v>
      </c>
      <c r="S22" s="70"/>
      <c r="T22" s="75">
        <v>1155</v>
      </c>
      <c r="U22" s="74">
        <f t="shared" ref="U22:U38" si="8">SUM(Q22/1.05)</f>
        <v>1800</v>
      </c>
      <c r="V22" s="242">
        <f>SUM(R22/1.05)</f>
        <v>1000</v>
      </c>
    </row>
    <row r="23" spans="1:22" ht="17.25">
      <c r="A23" s="2"/>
      <c r="B23" s="2">
        <v>125</v>
      </c>
      <c r="C23" s="48" t="s">
        <v>137</v>
      </c>
      <c r="D23" s="4">
        <f t="shared" si="0"/>
        <v>1500</v>
      </c>
      <c r="E23" s="131" t="s">
        <v>45</v>
      </c>
      <c r="F23" s="44">
        <v>44484</v>
      </c>
      <c r="G23" s="101"/>
      <c r="H23" s="106">
        <f t="shared" ref="H23:H54" si="9">SUM(T23)</f>
        <v>1350</v>
      </c>
      <c r="I23" s="140">
        <f t="shared" si="2"/>
        <v>1500</v>
      </c>
      <c r="J23" s="153">
        <f t="shared" si="3"/>
        <v>1275</v>
      </c>
      <c r="K23" s="101"/>
      <c r="L23" s="106">
        <f t="shared" si="4"/>
        <v>1458</v>
      </c>
      <c r="M23" s="112">
        <f t="shared" si="5"/>
        <v>1620</v>
      </c>
      <c r="N23" s="153">
        <f t="shared" si="6"/>
        <v>1377</v>
      </c>
      <c r="P23" s="74">
        <v>1417</v>
      </c>
      <c r="Q23" s="73">
        <v>1575</v>
      </c>
      <c r="R23" s="79">
        <v>1338</v>
      </c>
      <c r="S23" s="70"/>
      <c r="T23" s="75">
        <v>1350</v>
      </c>
      <c r="U23" s="74">
        <f t="shared" si="8"/>
        <v>1500</v>
      </c>
      <c r="V23" s="242">
        <v>1275</v>
      </c>
    </row>
    <row r="24" spans="1:22" ht="17.25">
      <c r="A24" s="2"/>
      <c r="B24" s="41">
        <v>126</v>
      </c>
      <c r="C24" s="49" t="s">
        <v>210</v>
      </c>
      <c r="D24" s="4">
        <f t="shared" si="0"/>
        <v>1200</v>
      </c>
      <c r="E24" s="131" t="s">
        <v>211</v>
      </c>
      <c r="F24" s="45">
        <v>42926</v>
      </c>
      <c r="G24" s="101"/>
      <c r="H24" s="106">
        <f t="shared" si="9"/>
        <v>1080</v>
      </c>
      <c r="I24" s="140">
        <f t="shared" si="2"/>
        <v>1200</v>
      </c>
      <c r="J24" s="153">
        <f t="shared" si="3"/>
        <v>1020</v>
      </c>
      <c r="K24" s="101"/>
      <c r="L24" s="106">
        <f>SUM(T24*1.08)</f>
        <v>1166.4000000000001</v>
      </c>
      <c r="M24" s="112">
        <f>SUM(U24*1.08)</f>
        <v>1296</v>
      </c>
      <c r="N24" s="153">
        <f>SUM(V24*1.08)</f>
        <v>1101.6000000000001</v>
      </c>
      <c r="P24" s="74">
        <v>1134</v>
      </c>
      <c r="Q24" s="76">
        <v>1260</v>
      </c>
      <c r="R24" s="78">
        <v>1071</v>
      </c>
      <c r="S24" s="70"/>
      <c r="T24" s="75">
        <f t="shared" ref="T24:T34" si="10">SUM(P24/1.05)</f>
        <v>1080</v>
      </c>
      <c r="U24" s="74">
        <f t="shared" si="8"/>
        <v>1200</v>
      </c>
      <c r="V24" s="242">
        <f t="shared" ref="V24:V38" si="11">SUM(R24/1.05)</f>
        <v>1020</v>
      </c>
    </row>
    <row r="25" spans="1:22" ht="17.25">
      <c r="A25" s="121"/>
      <c r="B25" s="122" t="s">
        <v>138</v>
      </c>
      <c r="C25" s="247" t="s">
        <v>340</v>
      </c>
      <c r="D25" s="4">
        <f t="shared" si="0"/>
        <v>6800</v>
      </c>
      <c r="E25" s="6" t="s">
        <v>10</v>
      </c>
      <c r="F25" s="45">
        <v>44860</v>
      </c>
      <c r="G25" s="101"/>
      <c r="H25" s="106">
        <f t="shared" si="9"/>
        <v>5000</v>
      </c>
      <c r="I25" s="140">
        <f t="shared" si="2"/>
        <v>6800</v>
      </c>
      <c r="J25" s="153">
        <f t="shared" si="3"/>
        <v>4500</v>
      </c>
      <c r="K25" s="101"/>
      <c r="L25" s="106">
        <f t="shared" si="4"/>
        <v>5400</v>
      </c>
      <c r="M25" s="112">
        <f t="shared" si="5"/>
        <v>7344.0000000000009</v>
      </c>
      <c r="N25" s="153">
        <f t="shared" si="6"/>
        <v>4860</v>
      </c>
      <c r="P25" s="74">
        <v>5250</v>
      </c>
      <c r="Q25" s="76">
        <v>7140</v>
      </c>
      <c r="R25" s="76">
        <v>4725</v>
      </c>
      <c r="S25" s="70"/>
      <c r="T25" s="75">
        <f t="shared" si="10"/>
        <v>5000</v>
      </c>
      <c r="U25" s="74">
        <f t="shared" si="8"/>
        <v>6800</v>
      </c>
      <c r="V25" s="242">
        <f t="shared" si="11"/>
        <v>4500</v>
      </c>
    </row>
    <row r="26" spans="1:22" ht="17.25">
      <c r="A26" s="2"/>
      <c r="B26" s="63" t="s">
        <v>143</v>
      </c>
      <c r="C26" s="247" t="s">
        <v>341</v>
      </c>
      <c r="D26" s="4">
        <f t="shared" si="0"/>
        <v>3200</v>
      </c>
      <c r="E26" s="6" t="s">
        <v>35</v>
      </c>
      <c r="F26" s="45">
        <v>44860</v>
      </c>
      <c r="G26" s="101"/>
      <c r="H26" s="106">
        <f t="shared" si="9"/>
        <v>2600</v>
      </c>
      <c r="I26" s="140">
        <f t="shared" si="2"/>
        <v>3200</v>
      </c>
      <c r="J26" s="153">
        <f t="shared" si="3"/>
        <v>2200</v>
      </c>
      <c r="K26" s="101"/>
      <c r="L26" s="106">
        <f t="shared" si="4"/>
        <v>2808</v>
      </c>
      <c r="M26" s="112">
        <f t="shared" si="5"/>
        <v>3456</v>
      </c>
      <c r="N26" s="153">
        <f t="shared" si="6"/>
        <v>2376</v>
      </c>
      <c r="P26" s="74">
        <v>2730</v>
      </c>
      <c r="Q26" s="76">
        <v>3360</v>
      </c>
      <c r="R26" s="76">
        <v>2310</v>
      </c>
      <c r="S26" s="70"/>
      <c r="T26" s="75">
        <f t="shared" si="10"/>
        <v>2600</v>
      </c>
      <c r="U26" s="74">
        <f t="shared" si="8"/>
        <v>3200</v>
      </c>
      <c r="V26" s="242">
        <f t="shared" si="11"/>
        <v>2200</v>
      </c>
    </row>
    <row r="27" spans="1:22" ht="18" thickBot="1">
      <c r="A27" s="3"/>
      <c r="B27" s="38">
        <v>131</v>
      </c>
      <c r="C27" s="52" t="s">
        <v>122</v>
      </c>
      <c r="D27" s="100">
        <f t="shared" si="0"/>
        <v>1200</v>
      </c>
      <c r="E27" s="132" t="s">
        <v>10</v>
      </c>
      <c r="F27" s="61">
        <v>39689</v>
      </c>
      <c r="G27" s="101"/>
      <c r="H27" s="141">
        <f t="shared" si="9"/>
        <v>1000</v>
      </c>
      <c r="I27" s="142">
        <f t="shared" si="2"/>
        <v>1200</v>
      </c>
      <c r="J27" s="154">
        <f t="shared" si="3"/>
        <v>900</v>
      </c>
      <c r="K27" s="101"/>
      <c r="L27" s="107">
        <f t="shared" si="4"/>
        <v>1080</v>
      </c>
      <c r="M27" s="142">
        <f t="shared" si="5"/>
        <v>1296</v>
      </c>
      <c r="N27" s="154">
        <f t="shared" si="6"/>
        <v>972.00000000000011</v>
      </c>
      <c r="P27" s="109">
        <v>1050</v>
      </c>
      <c r="Q27" s="81">
        <v>1260</v>
      </c>
      <c r="R27" s="81">
        <v>945</v>
      </c>
      <c r="S27" s="70"/>
      <c r="T27" s="138">
        <f t="shared" si="10"/>
        <v>1000</v>
      </c>
      <c r="U27" s="144">
        <f t="shared" si="8"/>
        <v>1200</v>
      </c>
      <c r="V27" s="243">
        <f t="shared" si="11"/>
        <v>900</v>
      </c>
    </row>
    <row r="28" spans="1:22" ht="17.25">
      <c r="A28" s="2"/>
      <c r="B28" s="35">
        <v>230</v>
      </c>
      <c r="C28" s="250" t="s">
        <v>441</v>
      </c>
      <c r="D28" s="98">
        <f t="shared" si="0"/>
        <v>1900</v>
      </c>
      <c r="E28" s="131" t="s">
        <v>10</v>
      </c>
      <c r="F28" s="44">
        <v>45259</v>
      </c>
      <c r="G28" s="124"/>
      <c r="H28" s="139">
        <f t="shared" si="9"/>
        <v>1700</v>
      </c>
      <c r="I28" s="140">
        <f t="shared" ref="I28:I55" si="12">SUM(U28)</f>
        <v>1900</v>
      </c>
      <c r="J28" s="156">
        <f t="shared" ref="J28:J52" si="13">SUM(V28)</f>
        <v>1600</v>
      </c>
      <c r="K28" s="101"/>
      <c r="L28" s="108">
        <f t="shared" si="4"/>
        <v>1836.0000000000002</v>
      </c>
      <c r="M28" s="140">
        <f t="shared" si="5"/>
        <v>2052</v>
      </c>
      <c r="N28" s="156">
        <f t="shared" si="6"/>
        <v>1728</v>
      </c>
      <c r="P28" s="72">
        <v>1785</v>
      </c>
      <c r="Q28" s="80">
        <v>1995</v>
      </c>
      <c r="R28" s="80">
        <v>1680</v>
      </c>
      <c r="S28" s="70"/>
      <c r="T28" s="137">
        <f t="shared" si="10"/>
        <v>1700</v>
      </c>
      <c r="U28" s="143">
        <f t="shared" si="8"/>
        <v>1900</v>
      </c>
      <c r="V28" s="241">
        <f t="shared" si="11"/>
        <v>1600</v>
      </c>
    </row>
    <row r="29" spans="1:22" ht="17.25">
      <c r="A29" s="37"/>
      <c r="B29" s="35">
        <v>231</v>
      </c>
      <c r="C29" s="250" t="s">
        <v>442</v>
      </c>
      <c r="D29" s="4">
        <f t="shared" si="0"/>
        <v>1700</v>
      </c>
      <c r="E29" s="6" t="s">
        <v>10</v>
      </c>
      <c r="F29" s="44">
        <v>45250</v>
      </c>
      <c r="G29" s="101"/>
      <c r="H29" s="106">
        <f t="shared" si="9"/>
        <v>1500</v>
      </c>
      <c r="I29" s="112">
        <f t="shared" si="12"/>
        <v>1700</v>
      </c>
      <c r="J29" s="153">
        <f t="shared" si="13"/>
        <v>1400</v>
      </c>
      <c r="K29" s="101"/>
      <c r="L29" s="106">
        <f t="shared" si="4"/>
        <v>1620</v>
      </c>
      <c r="M29" s="112">
        <f t="shared" si="5"/>
        <v>1836.0000000000002</v>
      </c>
      <c r="N29" s="153">
        <f t="shared" si="6"/>
        <v>1512</v>
      </c>
      <c r="P29" s="74">
        <v>1575</v>
      </c>
      <c r="Q29" s="73">
        <v>1785</v>
      </c>
      <c r="R29" s="73">
        <v>1470</v>
      </c>
      <c r="S29" s="70"/>
      <c r="T29" s="75">
        <f t="shared" si="10"/>
        <v>1500</v>
      </c>
      <c r="U29" s="74">
        <f t="shared" si="8"/>
        <v>1700</v>
      </c>
      <c r="V29" s="242">
        <f t="shared" si="11"/>
        <v>1400</v>
      </c>
    </row>
    <row r="30" spans="1:22" ht="17.25">
      <c r="A30" s="37" t="s">
        <v>37</v>
      </c>
      <c r="B30" s="35">
        <v>232</v>
      </c>
      <c r="C30" s="250" t="s">
        <v>352</v>
      </c>
      <c r="D30" s="4">
        <f t="shared" si="0"/>
        <v>1700</v>
      </c>
      <c r="E30" s="6" t="s">
        <v>10</v>
      </c>
      <c r="F30" s="44">
        <v>44923</v>
      </c>
      <c r="G30" s="101"/>
      <c r="H30" s="106">
        <f t="shared" si="9"/>
        <v>1500</v>
      </c>
      <c r="I30" s="112">
        <f t="shared" si="12"/>
        <v>1700</v>
      </c>
      <c r="J30" s="153">
        <f t="shared" si="13"/>
        <v>1400</v>
      </c>
      <c r="K30" s="101"/>
      <c r="L30" s="106">
        <f t="shared" si="4"/>
        <v>1620</v>
      </c>
      <c r="M30" s="112">
        <f t="shared" si="5"/>
        <v>1836.0000000000002</v>
      </c>
      <c r="N30" s="153">
        <f t="shared" si="6"/>
        <v>1512</v>
      </c>
      <c r="P30" s="74">
        <v>1575</v>
      </c>
      <c r="Q30" s="73">
        <v>1785</v>
      </c>
      <c r="R30" s="73">
        <v>1470</v>
      </c>
      <c r="S30" s="70"/>
      <c r="T30" s="75">
        <f t="shared" si="10"/>
        <v>1500</v>
      </c>
      <c r="U30" s="74">
        <f t="shared" si="8"/>
        <v>1700</v>
      </c>
      <c r="V30" s="242">
        <f t="shared" si="11"/>
        <v>1400</v>
      </c>
    </row>
    <row r="31" spans="1:22" ht="17.25">
      <c r="A31" s="37"/>
      <c r="B31" s="35">
        <v>233</v>
      </c>
      <c r="C31" s="250" t="s">
        <v>338</v>
      </c>
      <c r="D31" s="4">
        <f t="shared" si="0"/>
        <v>1700</v>
      </c>
      <c r="E31" s="131" t="s">
        <v>10</v>
      </c>
      <c r="F31" s="44">
        <v>44860</v>
      </c>
      <c r="G31" s="101"/>
      <c r="H31" s="106">
        <f t="shared" si="9"/>
        <v>1500</v>
      </c>
      <c r="I31" s="112">
        <f t="shared" si="12"/>
        <v>1700</v>
      </c>
      <c r="J31" s="153">
        <f t="shared" si="13"/>
        <v>1400</v>
      </c>
      <c r="K31" s="101"/>
      <c r="L31" s="106">
        <f t="shared" si="4"/>
        <v>1620</v>
      </c>
      <c r="M31" s="112">
        <f t="shared" si="5"/>
        <v>1836.0000000000002</v>
      </c>
      <c r="N31" s="153">
        <f t="shared" si="6"/>
        <v>1512</v>
      </c>
      <c r="P31" s="74">
        <v>1575</v>
      </c>
      <c r="Q31" s="80">
        <v>1785</v>
      </c>
      <c r="R31" s="80">
        <v>1470</v>
      </c>
      <c r="S31" s="70"/>
      <c r="T31" s="75">
        <f t="shared" si="10"/>
        <v>1500</v>
      </c>
      <c r="U31" s="74">
        <f t="shared" si="8"/>
        <v>1700</v>
      </c>
      <c r="V31" s="242">
        <f t="shared" si="11"/>
        <v>1400</v>
      </c>
    </row>
    <row r="32" spans="1:22" ht="17.25">
      <c r="A32" s="37" t="s">
        <v>38</v>
      </c>
      <c r="B32" s="35">
        <v>234</v>
      </c>
      <c r="C32" s="250" t="s">
        <v>293</v>
      </c>
      <c r="D32" s="4">
        <f t="shared" si="0"/>
        <v>1700</v>
      </c>
      <c r="E32" s="131" t="s">
        <v>10</v>
      </c>
      <c r="F32" s="45">
        <v>44160</v>
      </c>
      <c r="G32" s="101"/>
      <c r="H32" s="106">
        <f t="shared" si="9"/>
        <v>1500</v>
      </c>
      <c r="I32" s="112">
        <f t="shared" si="12"/>
        <v>1700</v>
      </c>
      <c r="J32" s="153">
        <f t="shared" si="13"/>
        <v>1400</v>
      </c>
      <c r="K32" s="101"/>
      <c r="L32" s="106">
        <f t="shared" si="4"/>
        <v>1620</v>
      </c>
      <c r="M32" s="112">
        <f t="shared" si="5"/>
        <v>1836.0000000000002</v>
      </c>
      <c r="N32" s="153">
        <f t="shared" si="6"/>
        <v>1512</v>
      </c>
      <c r="P32" s="74">
        <v>1575</v>
      </c>
      <c r="Q32" s="80">
        <v>1785</v>
      </c>
      <c r="R32" s="80">
        <v>1470</v>
      </c>
      <c r="S32" s="70"/>
      <c r="T32" s="75">
        <f t="shared" si="10"/>
        <v>1500</v>
      </c>
      <c r="U32" s="74">
        <f t="shared" si="8"/>
        <v>1700</v>
      </c>
      <c r="V32" s="242">
        <f t="shared" si="11"/>
        <v>1400</v>
      </c>
    </row>
    <row r="33" spans="1:28" ht="17.25">
      <c r="A33" s="2"/>
      <c r="B33" s="35">
        <v>235</v>
      </c>
      <c r="C33" s="51" t="s">
        <v>123</v>
      </c>
      <c r="D33" s="4">
        <f t="shared" si="0"/>
        <v>2000</v>
      </c>
      <c r="E33" s="6" t="s">
        <v>10</v>
      </c>
      <c r="F33" s="45">
        <v>40274</v>
      </c>
      <c r="G33" s="101"/>
      <c r="H33" s="106">
        <f t="shared" si="9"/>
        <v>1800</v>
      </c>
      <c r="I33" s="112">
        <f t="shared" si="12"/>
        <v>2000</v>
      </c>
      <c r="J33" s="153">
        <f t="shared" si="13"/>
        <v>1700</v>
      </c>
      <c r="K33" s="101"/>
      <c r="L33" s="106">
        <f t="shared" si="4"/>
        <v>1944.0000000000002</v>
      </c>
      <c r="M33" s="112">
        <f t="shared" si="5"/>
        <v>2160</v>
      </c>
      <c r="N33" s="153">
        <f t="shared" si="6"/>
        <v>1836.0000000000002</v>
      </c>
      <c r="P33" s="74">
        <v>1890</v>
      </c>
      <c r="Q33" s="73">
        <v>2100</v>
      </c>
      <c r="R33" s="73">
        <v>1785</v>
      </c>
      <c r="S33" s="70"/>
      <c r="T33" s="75">
        <f t="shared" si="10"/>
        <v>1800</v>
      </c>
      <c r="U33" s="74">
        <f t="shared" si="8"/>
        <v>2000</v>
      </c>
      <c r="V33" s="242">
        <f t="shared" si="11"/>
        <v>1700</v>
      </c>
    </row>
    <row r="34" spans="1:28" ht="17.25">
      <c r="A34" s="37" t="s">
        <v>39</v>
      </c>
      <c r="B34" s="33">
        <v>236</v>
      </c>
      <c r="C34" s="51" t="s">
        <v>124</v>
      </c>
      <c r="D34" s="4">
        <f t="shared" si="0"/>
        <v>2000</v>
      </c>
      <c r="E34" s="6" t="s">
        <v>10</v>
      </c>
      <c r="F34" s="60">
        <v>40274</v>
      </c>
      <c r="G34" s="101"/>
      <c r="H34" s="106">
        <f t="shared" si="9"/>
        <v>1800</v>
      </c>
      <c r="I34" s="112">
        <f t="shared" si="12"/>
        <v>2000</v>
      </c>
      <c r="J34" s="153">
        <f t="shared" si="13"/>
        <v>1700</v>
      </c>
      <c r="K34" s="101"/>
      <c r="L34" s="106">
        <f t="shared" si="4"/>
        <v>1944.0000000000002</v>
      </c>
      <c r="M34" s="112">
        <f t="shared" si="5"/>
        <v>2160</v>
      </c>
      <c r="N34" s="153">
        <f t="shared" si="6"/>
        <v>1836.0000000000002</v>
      </c>
      <c r="P34" s="74">
        <v>1890</v>
      </c>
      <c r="Q34" s="73">
        <v>2100</v>
      </c>
      <c r="R34" s="73">
        <v>1785</v>
      </c>
      <c r="S34" s="70"/>
      <c r="T34" s="75">
        <f t="shared" si="10"/>
        <v>1800</v>
      </c>
      <c r="U34" s="74">
        <f t="shared" si="8"/>
        <v>2000</v>
      </c>
      <c r="V34" s="242">
        <f t="shared" si="11"/>
        <v>1700</v>
      </c>
    </row>
    <row r="35" spans="1:28" ht="17.25">
      <c r="A35" s="2"/>
      <c r="B35" s="2">
        <v>237</v>
      </c>
      <c r="C35" s="51" t="s">
        <v>140</v>
      </c>
      <c r="D35" s="4">
        <f t="shared" si="0"/>
        <v>2400</v>
      </c>
      <c r="E35" s="6" t="s">
        <v>10</v>
      </c>
      <c r="F35" s="60">
        <v>40890</v>
      </c>
      <c r="G35" s="101"/>
      <c r="H35" s="106">
        <f t="shared" si="9"/>
        <v>2091</v>
      </c>
      <c r="I35" s="112">
        <f t="shared" si="12"/>
        <v>2400</v>
      </c>
      <c r="J35" s="153">
        <f t="shared" si="13"/>
        <v>1952.3809523809523</v>
      </c>
      <c r="K35" s="101"/>
      <c r="L35" s="106">
        <f t="shared" si="4"/>
        <v>2258.2800000000002</v>
      </c>
      <c r="M35" s="112">
        <f t="shared" si="5"/>
        <v>2592</v>
      </c>
      <c r="N35" s="153">
        <f t="shared" si="6"/>
        <v>2108.5714285714284</v>
      </c>
      <c r="P35" s="74">
        <v>2200</v>
      </c>
      <c r="Q35" s="73">
        <v>2520</v>
      </c>
      <c r="R35" s="73">
        <v>2050</v>
      </c>
      <c r="S35" s="70"/>
      <c r="T35" s="75">
        <v>2091</v>
      </c>
      <c r="U35" s="74">
        <f t="shared" si="8"/>
        <v>2400</v>
      </c>
      <c r="V35" s="242">
        <f t="shared" si="11"/>
        <v>1952.3809523809523</v>
      </c>
    </row>
    <row r="36" spans="1:28" ht="17.25">
      <c r="A36" s="2" t="s">
        <v>167</v>
      </c>
      <c r="B36" s="40">
        <v>240</v>
      </c>
      <c r="C36" s="249" t="s">
        <v>150</v>
      </c>
      <c r="D36" s="4">
        <f t="shared" si="0"/>
        <v>3000</v>
      </c>
      <c r="E36" s="6" t="s">
        <v>153</v>
      </c>
      <c r="F36" s="60">
        <v>41303</v>
      </c>
      <c r="G36" s="101"/>
      <c r="H36" s="106">
        <f t="shared" si="9"/>
        <v>2473</v>
      </c>
      <c r="I36" s="112">
        <f t="shared" si="12"/>
        <v>3000</v>
      </c>
      <c r="J36" s="153">
        <f t="shared" si="13"/>
        <v>2000</v>
      </c>
      <c r="K36" s="101"/>
      <c r="L36" s="106">
        <f t="shared" si="4"/>
        <v>2670.84</v>
      </c>
      <c r="M36" s="112">
        <f t="shared" si="5"/>
        <v>3240</v>
      </c>
      <c r="N36" s="153">
        <f t="shared" si="6"/>
        <v>2160</v>
      </c>
      <c r="P36" s="74">
        <v>2600</v>
      </c>
      <c r="Q36" s="82">
        <v>3150</v>
      </c>
      <c r="R36" s="82">
        <v>2100</v>
      </c>
      <c r="S36" s="70"/>
      <c r="T36" s="75">
        <v>2473</v>
      </c>
      <c r="U36" s="74">
        <f t="shared" si="8"/>
        <v>3000</v>
      </c>
      <c r="V36" s="242">
        <f t="shared" si="11"/>
        <v>2000</v>
      </c>
    </row>
    <row r="37" spans="1:28" ht="17.25">
      <c r="A37" s="2"/>
      <c r="B37" s="40">
        <v>241</v>
      </c>
      <c r="C37" s="249" t="s">
        <v>151</v>
      </c>
      <c r="D37" s="4">
        <f t="shared" si="0"/>
        <v>5000</v>
      </c>
      <c r="E37" s="6" t="s">
        <v>154</v>
      </c>
      <c r="F37" s="60">
        <v>41303</v>
      </c>
      <c r="G37" s="101"/>
      <c r="H37" s="106">
        <f t="shared" si="9"/>
        <v>3473</v>
      </c>
      <c r="I37" s="112">
        <f t="shared" si="12"/>
        <v>5000</v>
      </c>
      <c r="J37" s="153">
        <f t="shared" si="13"/>
        <v>3000</v>
      </c>
      <c r="K37" s="101"/>
      <c r="L37" s="106">
        <f t="shared" si="4"/>
        <v>3750.84</v>
      </c>
      <c r="M37" s="112">
        <f t="shared" si="5"/>
        <v>5400</v>
      </c>
      <c r="N37" s="153">
        <f t="shared" si="6"/>
        <v>3240</v>
      </c>
      <c r="P37" s="74">
        <v>3650</v>
      </c>
      <c r="Q37" s="80">
        <v>5250</v>
      </c>
      <c r="R37" s="80">
        <v>3150</v>
      </c>
      <c r="S37" s="70"/>
      <c r="T37" s="75">
        <v>3473</v>
      </c>
      <c r="U37" s="74">
        <f t="shared" si="8"/>
        <v>5000</v>
      </c>
      <c r="V37" s="242">
        <f t="shared" si="11"/>
        <v>3000</v>
      </c>
      <c r="Z37" s="127"/>
    </row>
    <row r="38" spans="1:28" ht="17.25">
      <c r="A38" s="2" t="s">
        <v>59</v>
      </c>
      <c r="B38" s="2">
        <v>242</v>
      </c>
      <c r="C38" s="248" t="s">
        <v>152</v>
      </c>
      <c r="D38" s="4">
        <f t="shared" si="0"/>
        <v>8000</v>
      </c>
      <c r="E38" s="6" t="s">
        <v>155</v>
      </c>
      <c r="F38" s="60">
        <v>41303</v>
      </c>
      <c r="G38" s="101"/>
      <c r="H38" s="106">
        <f t="shared" si="9"/>
        <v>5709</v>
      </c>
      <c r="I38" s="112">
        <f t="shared" si="12"/>
        <v>8000</v>
      </c>
      <c r="J38" s="153">
        <f t="shared" si="13"/>
        <v>4761.9047619047615</v>
      </c>
      <c r="K38" s="101"/>
      <c r="L38" s="106">
        <f t="shared" si="4"/>
        <v>6165.72</v>
      </c>
      <c r="M38" s="112">
        <f t="shared" si="5"/>
        <v>8640</v>
      </c>
      <c r="N38" s="153">
        <f t="shared" si="6"/>
        <v>5142.8571428571431</v>
      </c>
      <c r="P38" s="74">
        <v>6000</v>
      </c>
      <c r="Q38" s="80">
        <v>8400</v>
      </c>
      <c r="R38" s="80">
        <v>5000</v>
      </c>
      <c r="S38" s="70"/>
      <c r="T38" s="75">
        <v>5709</v>
      </c>
      <c r="U38" s="74">
        <f t="shared" si="8"/>
        <v>8000</v>
      </c>
      <c r="V38" s="242">
        <f t="shared" si="11"/>
        <v>4761.9047619047615</v>
      </c>
    </row>
    <row r="39" spans="1:28" ht="17.25">
      <c r="A39" s="2"/>
      <c r="B39" s="40">
        <v>238</v>
      </c>
      <c r="C39" s="251" t="s">
        <v>301</v>
      </c>
      <c r="D39" s="4">
        <f t="shared" si="0"/>
        <v>1732</v>
      </c>
      <c r="E39" s="8" t="s">
        <v>10</v>
      </c>
      <c r="F39" s="44">
        <v>44375</v>
      </c>
      <c r="G39" s="101"/>
      <c r="H39" s="106">
        <f t="shared" si="9"/>
        <v>1419</v>
      </c>
      <c r="I39" s="112">
        <f t="shared" si="12"/>
        <v>1732</v>
      </c>
      <c r="J39" s="153">
        <f t="shared" si="13"/>
        <v>1223</v>
      </c>
      <c r="K39" s="101"/>
      <c r="L39" s="106">
        <f t="shared" ref="L39:N40" si="14">SUM(T39*1.08)</f>
        <v>1532.5200000000002</v>
      </c>
      <c r="M39" s="112">
        <f t="shared" si="14"/>
        <v>1870.5600000000002</v>
      </c>
      <c r="N39" s="153">
        <f t="shared" si="14"/>
        <v>1320.8400000000001</v>
      </c>
      <c r="P39" s="74">
        <v>1497.3</v>
      </c>
      <c r="Q39" s="73">
        <v>1818.6</v>
      </c>
      <c r="R39" s="73">
        <v>1284.1500000000001</v>
      </c>
      <c r="S39" s="70"/>
      <c r="T39" s="75">
        <v>1419</v>
      </c>
      <c r="U39" s="74">
        <v>1732</v>
      </c>
      <c r="V39" s="242">
        <v>1223</v>
      </c>
    </row>
    <row r="40" spans="1:28" ht="17.25">
      <c r="A40" s="2" t="s">
        <v>168</v>
      </c>
      <c r="B40" s="40">
        <v>239</v>
      </c>
      <c r="C40" s="249" t="s">
        <v>353</v>
      </c>
      <c r="D40" s="4">
        <f t="shared" si="0"/>
        <v>1800</v>
      </c>
      <c r="E40" s="6" t="s">
        <v>10</v>
      </c>
      <c r="F40" s="44">
        <v>45038</v>
      </c>
      <c r="G40" s="101"/>
      <c r="H40" s="106">
        <f t="shared" si="9"/>
        <v>1400</v>
      </c>
      <c r="I40" s="112">
        <f t="shared" si="12"/>
        <v>1800</v>
      </c>
      <c r="J40" s="153">
        <f t="shared" si="13"/>
        <v>1200</v>
      </c>
      <c r="K40" s="101"/>
      <c r="L40" s="106">
        <f t="shared" si="14"/>
        <v>1512</v>
      </c>
      <c r="M40" s="112">
        <f t="shared" si="14"/>
        <v>1944.0000000000002</v>
      </c>
      <c r="N40" s="153">
        <f t="shared" si="14"/>
        <v>1296</v>
      </c>
      <c r="P40" s="74">
        <v>1470</v>
      </c>
      <c r="Q40" s="73">
        <v>1890</v>
      </c>
      <c r="R40" s="73">
        <v>1260</v>
      </c>
      <c r="S40" s="70"/>
      <c r="T40" s="75">
        <v>1400</v>
      </c>
      <c r="U40" s="74">
        <v>1800</v>
      </c>
      <c r="V40" s="242">
        <v>1200</v>
      </c>
    </row>
    <row r="41" spans="1:28" ht="17.25">
      <c r="A41" s="2"/>
      <c r="B41" s="40">
        <v>249</v>
      </c>
      <c r="C41" s="252" t="s">
        <v>216</v>
      </c>
      <c r="D41" s="4">
        <f t="shared" si="0"/>
        <v>2190</v>
      </c>
      <c r="E41" s="6" t="s">
        <v>10</v>
      </c>
      <c r="F41" s="45">
        <v>43131</v>
      </c>
      <c r="G41" s="101"/>
      <c r="H41" s="106">
        <f t="shared" si="9"/>
        <v>2000</v>
      </c>
      <c r="I41" s="112">
        <f t="shared" si="12"/>
        <v>2190.4761904761904</v>
      </c>
      <c r="J41" s="153">
        <f t="shared" si="13"/>
        <v>1905</v>
      </c>
      <c r="K41" s="101"/>
      <c r="L41" s="106">
        <f t="shared" si="4"/>
        <v>2160</v>
      </c>
      <c r="M41" s="112">
        <f t="shared" si="5"/>
        <v>2365.7142857142858</v>
      </c>
      <c r="N41" s="153">
        <f t="shared" si="6"/>
        <v>2057.4</v>
      </c>
      <c r="P41" s="74">
        <v>2100</v>
      </c>
      <c r="Q41" s="73">
        <v>2300</v>
      </c>
      <c r="R41" s="73">
        <v>2000.25</v>
      </c>
      <c r="S41" s="70"/>
      <c r="T41" s="75">
        <f>SUM(P41/1.05)</f>
        <v>2000</v>
      </c>
      <c r="U41" s="74">
        <f>SUM(Q41/1.05)</f>
        <v>2190.4761904761904</v>
      </c>
      <c r="V41" s="242">
        <f>SUM(R41/1.05)</f>
        <v>1905</v>
      </c>
    </row>
    <row r="42" spans="1:28" ht="17.25">
      <c r="A42" s="2" t="s">
        <v>169</v>
      </c>
      <c r="B42" s="40">
        <v>250</v>
      </c>
      <c r="C42" s="252" t="s">
        <v>285</v>
      </c>
      <c r="D42" s="4">
        <f>ROUNDDOWN(I42,1)</f>
        <v>2285.6999999999998</v>
      </c>
      <c r="E42" s="6" t="s">
        <v>10</v>
      </c>
      <c r="F42" s="44" t="s">
        <v>284</v>
      </c>
      <c r="G42" s="101"/>
      <c r="H42" s="106">
        <f t="shared" si="9"/>
        <v>2091</v>
      </c>
      <c r="I42" s="112">
        <f t="shared" si="12"/>
        <v>2285.7142857142858</v>
      </c>
      <c r="J42" s="153">
        <f t="shared" si="13"/>
        <v>2000</v>
      </c>
      <c r="K42" s="101"/>
      <c r="L42" s="106">
        <f t="shared" si="4"/>
        <v>2258.2800000000002</v>
      </c>
      <c r="M42" s="112">
        <f t="shared" si="5"/>
        <v>2468.5714285714289</v>
      </c>
      <c r="N42" s="153">
        <f t="shared" si="6"/>
        <v>2160</v>
      </c>
      <c r="P42" s="74">
        <v>2200</v>
      </c>
      <c r="Q42" s="73">
        <v>2400</v>
      </c>
      <c r="R42" s="73">
        <v>2100</v>
      </c>
      <c r="S42" s="70"/>
      <c r="T42" s="75">
        <v>2091</v>
      </c>
      <c r="U42" s="74">
        <f t="shared" ref="U42:U53" si="15">SUM(Q42/1.05)</f>
        <v>2285.7142857142858</v>
      </c>
      <c r="V42" s="242">
        <f t="shared" ref="V42:V53" si="16">SUM(R42/1.05)</f>
        <v>2000</v>
      </c>
    </row>
    <row r="43" spans="1:28" ht="17.25">
      <c r="A43" s="2"/>
      <c r="B43" s="40">
        <v>251</v>
      </c>
      <c r="C43" s="249" t="s">
        <v>354</v>
      </c>
      <c r="D43" s="4">
        <f t="shared" ref="D43:D49" si="17">ROUNDDOWN(I43,0)</f>
        <v>2800</v>
      </c>
      <c r="E43" s="6" t="s">
        <v>10</v>
      </c>
      <c r="F43" s="45">
        <v>45127</v>
      </c>
      <c r="G43" s="101"/>
      <c r="H43" s="106">
        <f t="shared" si="9"/>
        <v>2400</v>
      </c>
      <c r="I43" s="112">
        <f t="shared" si="12"/>
        <v>2800</v>
      </c>
      <c r="J43" s="153">
        <f t="shared" si="13"/>
        <v>2200</v>
      </c>
      <c r="K43" s="101"/>
      <c r="L43" s="106">
        <f t="shared" si="4"/>
        <v>2592</v>
      </c>
      <c r="M43" s="112">
        <f t="shared" si="5"/>
        <v>3024</v>
      </c>
      <c r="N43" s="153">
        <f t="shared" si="6"/>
        <v>2376</v>
      </c>
      <c r="P43" s="74">
        <v>2520</v>
      </c>
      <c r="Q43" s="73">
        <v>2940</v>
      </c>
      <c r="R43" s="73">
        <v>2310</v>
      </c>
      <c r="S43" s="70"/>
      <c r="T43" s="75">
        <f t="shared" ref="T43:T49" si="18">SUM(P43/1.05)</f>
        <v>2400</v>
      </c>
      <c r="U43" s="74">
        <f t="shared" si="15"/>
        <v>2800</v>
      </c>
      <c r="V43" s="242">
        <f t="shared" si="16"/>
        <v>2200</v>
      </c>
    </row>
    <row r="44" spans="1:28" ht="18" thickBot="1">
      <c r="A44" s="3"/>
      <c r="B44" s="3">
        <v>252</v>
      </c>
      <c r="C44" s="253" t="s">
        <v>290</v>
      </c>
      <c r="D44" s="100">
        <f t="shared" si="17"/>
        <v>2800</v>
      </c>
      <c r="E44" s="132" t="s">
        <v>10</v>
      </c>
      <c r="F44" s="61">
        <v>43978</v>
      </c>
      <c r="G44" s="101"/>
      <c r="H44" s="141">
        <f t="shared" si="9"/>
        <v>2400</v>
      </c>
      <c r="I44" s="142">
        <f t="shared" si="12"/>
        <v>2800</v>
      </c>
      <c r="J44" s="154">
        <f t="shared" si="13"/>
        <v>2200</v>
      </c>
      <c r="K44" s="101"/>
      <c r="L44" s="107">
        <f t="shared" si="4"/>
        <v>2592</v>
      </c>
      <c r="M44" s="142">
        <f t="shared" si="5"/>
        <v>3024</v>
      </c>
      <c r="N44" s="154">
        <f t="shared" si="6"/>
        <v>2376</v>
      </c>
      <c r="P44" s="109">
        <v>2520</v>
      </c>
      <c r="Q44" s="81">
        <v>2940</v>
      </c>
      <c r="R44" s="81">
        <v>2310</v>
      </c>
      <c r="S44" s="70"/>
      <c r="T44" s="138">
        <f t="shared" si="18"/>
        <v>2400</v>
      </c>
      <c r="U44" s="144">
        <f t="shared" si="15"/>
        <v>2800</v>
      </c>
      <c r="V44" s="243">
        <f t="shared" si="16"/>
        <v>2200</v>
      </c>
    </row>
    <row r="45" spans="1:28" ht="17.25">
      <c r="A45" s="2"/>
      <c r="B45" s="2">
        <v>253</v>
      </c>
      <c r="C45" s="247" t="s">
        <v>315</v>
      </c>
      <c r="D45" s="98">
        <f t="shared" si="17"/>
        <v>2000</v>
      </c>
      <c r="E45" s="8" t="s">
        <v>10</v>
      </c>
      <c r="F45" s="44">
        <v>44623</v>
      </c>
      <c r="G45" s="101"/>
      <c r="H45" s="139">
        <f t="shared" si="9"/>
        <v>1800</v>
      </c>
      <c r="I45" s="140">
        <f t="shared" si="12"/>
        <v>2000</v>
      </c>
      <c r="J45" s="156">
        <f t="shared" si="13"/>
        <v>1600</v>
      </c>
      <c r="K45" s="101"/>
      <c r="L45" s="108">
        <f t="shared" si="4"/>
        <v>1944.0000000000002</v>
      </c>
      <c r="M45" s="140">
        <f t="shared" si="5"/>
        <v>2160</v>
      </c>
      <c r="N45" s="156">
        <f t="shared" si="6"/>
        <v>1728</v>
      </c>
      <c r="P45" s="72">
        <v>1890</v>
      </c>
      <c r="Q45" s="76">
        <v>2100</v>
      </c>
      <c r="R45" s="76">
        <v>1680</v>
      </c>
      <c r="S45" s="70"/>
      <c r="T45" s="137">
        <f t="shared" si="18"/>
        <v>1800</v>
      </c>
      <c r="U45" s="143">
        <f t="shared" si="15"/>
        <v>2000</v>
      </c>
      <c r="V45" s="241">
        <f t="shared" si="16"/>
        <v>1600</v>
      </c>
    </row>
    <row r="46" spans="1:28" ht="17.25">
      <c r="A46" s="2" t="s">
        <v>30</v>
      </c>
      <c r="B46" s="2">
        <v>254</v>
      </c>
      <c r="C46" s="249" t="s">
        <v>279</v>
      </c>
      <c r="D46" s="4">
        <f t="shared" si="17"/>
        <v>2000</v>
      </c>
      <c r="E46" s="6" t="s">
        <v>10</v>
      </c>
      <c r="F46" s="44" t="s">
        <v>280</v>
      </c>
      <c r="G46" s="101"/>
      <c r="H46" s="106">
        <f t="shared" si="9"/>
        <v>1900</v>
      </c>
      <c r="I46" s="112">
        <f t="shared" si="12"/>
        <v>2000</v>
      </c>
      <c r="J46" s="153">
        <f t="shared" si="13"/>
        <v>1700</v>
      </c>
      <c r="K46" s="101"/>
      <c r="L46" s="106">
        <f t="shared" si="4"/>
        <v>2052</v>
      </c>
      <c r="M46" s="112">
        <f t="shared" si="5"/>
        <v>2160</v>
      </c>
      <c r="N46" s="153">
        <f t="shared" si="6"/>
        <v>1836.0000000000002</v>
      </c>
      <c r="P46" s="74">
        <v>1995</v>
      </c>
      <c r="Q46" s="73">
        <v>2100</v>
      </c>
      <c r="R46" s="73">
        <v>1785</v>
      </c>
      <c r="S46" s="70"/>
      <c r="T46" s="75">
        <f t="shared" si="18"/>
        <v>1900</v>
      </c>
      <c r="U46" s="74">
        <f t="shared" si="15"/>
        <v>2000</v>
      </c>
      <c r="V46" s="242">
        <f t="shared" si="16"/>
        <v>1700</v>
      </c>
    </row>
    <row r="47" spans="1:28" ht="17.25">
      <c r="A47" s="2" t="s">
        <v>58</v>
      </c>
      <c r="B47" s="2">
        <v>255</v>
      </c>
      <c r="C47" s="249" t="s">
        <v>283</v>
      </c>
      <c r="D47" s="4">
        <f t="shared" si="17"/>
        <v>2000</v>
      </c>
      <c r="E47" s="6" t="s">
        <v>10</v>
      </c>
      <c r="F47" s="44" t="s">
        <v>281</v>
      </c>
      <c r="G47" s="102"/>
      <c r="H47" s="106">
        <f t="shared" si="9"/>
        <v>1900</v>
      </c>
      <c r="I47" s="112">
        <f t="shared" si="12"/>
        <v>2000</v>
      </c>
      <c r="J47" s="153">
        <f t="shared" si="13"/>
        <v>1700</v>
      </c>
      <c r="K47" s="102"/>
      <c r="L47" s="106">
        <f t="shared" si="4"/>
        <v>2052</v>
      </c>
      <c r="M47" s="112">
        <f t="shared" si="5"/>
        <v>2160</v>
      </c>
      <c r="N47" s="153">
        <f t="shared" si="6"/>
        <v>1836.0000000000002</v>
      </c>
      <c r="P47" s="74">
        <v>1995</v>
      </c>
      <c r="Q47" s="73">
        <v>2100</v>
      </c>
      <c r="R47" s="73">
        <v>1785</v>
      </c>
      <c r="S47" s="70"/>
      <c r="T47" s="75">
        <f t="shared" si="18"/>
        <v>1900</v>
      </c>
      <c r="U47" s="74">
        <f t="shared" si="15"/>
        <v>2000</v>
      </c>
      <c r="V47" s="242">
        <f t="shared" si="16"/>
        <v>1700</v>
      </c>
    </row>
    <row r="48" spans="1:28" ht="17.25">
      <c r="A48" s="2" t="s">
        <v>59</v>
      </c>
      <c r="B48" s="2">
        <v>256</v>
      </c>
      <c r="C48" s="51" t="s">
        <v>125</v>
      </c>
      <c r="D48" s="4">
        <f t="shared" si="17"/>
        <v>2000</v>
      </c>
      <c r="E48" s="6" t="s">
        <v>10</v>
      </c>
      <c r="F48" s="45">
        <v>38905</v>
      </c>
      <c r="G48" s="101"/>
      <c r="H48" s="106">
        <f t="shared" si="9"/>
        <v>1900</v>
      </c>
      <c r="I48" s="112">
        <f t="shared" si="12"/>
        <v>2000</v>
      </c>
      <c r="J48" s="153">
        <f t="shared" si="13"/>
        <v>1700</v>
      </c>
      <c r="K48" s="101"/>
      <c r="L48" s="106">
        <f t="shared" si="4"/>
        <v>2052</v>
      </c>
      <c r="M48" s="112">
        <f t="shared" si="5"/>
        <v>2160</v>
      </c>
      <c r="N48" s="153">
        <f t="shared" si="6"/>
        <v>1836.0000000000002</v>
      </c>
      <c r="P48" s="74">
        <v>1995</v>
      </c>
      <c r="Q48" s="73">
        <v>2100</v>
      </c>
      <c r="R48" s="73">
        <v>1785</v>
      </c>
      <c r="S48" s="70"/>
      <c r="T48" s="75">
        <f t="shared" si="18"/>
        <v>1900</v>
      </c>
      <c r="U48" s="74">
        <f t="shared" si="15"/>
        <v>2000</v>
      </c>
      <c r="V48" s="242">
        <f t="shared" si="16"/>
        <v>1700</v>
      </c>
      <c r="AB48" s="126"/>
    </row>
    <row r="49" spans="1:22" ht="17.25">
      <c r="A49" s="2" t="s">
        <v>60</v>
      </c>
      <c r="B49" s="2">
        <v>257</v>
      </c>
      <c r="C49" s="51" t="s">
        <v>286</v>
      </c>
      <c r="D49" s="4">
        <f t="shared" si="17"/>
        <v>2000</v>
      </c>
      <c r="E49" s="6" t="s">
        <v>10</v>
      </c>
      <c r="F49" s="44">
        <v>43922</v>
      </c>
      <c r="G49" s="101"/>
      <c r="H49" s="106">
        <f t="shared" si="9"/>
        <v>1900</v>
      </c>
      <c r="I49" s="112">
        <f t="shared" si="12"/>
        <v>2000</v>
      </c>
      <c r="J49" s="153">
        <f t="shared" si="13"/>
        <v>1700</v>
      </c>
      <c r="K49" s="101"/>
      <c r="L49" s="106">
        <f t="shared" si="4"/>
        <v>2052</v>
      </c>
      <c r="M49" s="112">
        <f t="shared" si="5"/>
        <v>2160</v>
      </c>
      <c r="N49" s="153">
        <f t="shared" si="6"/>
        <v>1836.0000000000002</v>
      </c>
      <c r="P49" s="74">
        <v>1995</v>
      </c>
      <c r="Q49" s="73">
        <v>2100</v>
      </c>
      <c r="R49" s="73">
        <v>1785</v>
      </c>
      <c r="S49" s="70"/>
      <c r="T49" s="75">
        <f t="shared" si="18"/>
        <v>1900</v>
      </c>
      <c r="U49" s="74">
        <f t="shared" si="15"/>
        <v>2000</v>
      </c>
      <c r="V49" s="242">
        <f t="shared" si="16"/>
        <v>1700</v>
      </c>
    </row>
    <row r="50" spans="1:22" ht="19.5" customHeight="1" thickBot="1">
      <c r="A50" s="3"/>
      <c r="B50" s="3">
        <v>258</v>
      </c>
      <c r="C50" s="56" t="s">
        <v>126</v>
      </c>
      <c r="D50" s="100">
        <f>ROUNDDOWN(I50,1)</f>
        <v>1904.7</v>
      </c>
      <c r="E50" s="132" t="s">
        <v>10</v>
      </c>
      <c r="F50" s="69">
        <v>36922</v>
      </c>
      <c r="G50" s="101"/>
      <c r="H50" s="141">
        <f t="shared" si="9"/>
        <v>1755</v>
      </c>
      <c r="I50" s="142">
        <f t="shared" si="12"/>
        <v>1904.7619047619046</v>
      </c>
      <c r="J50" s="154">
        <f t="shared" si="13"/>
        <v>1619.047619047619</v>
      </c>
      <c r="K50" s="101"/>
      <c r="L50" s="141">
        <f t="shared" si="4"/>
        <v>1895.4</v>
      </c>
      <c r="M50" s="142">
        <f t="shared" si="5"/>
        <v>2057.1428571428569</v>
      </c>
      <c r="N50" s="154">
        <f t="shared" si="6"/>
        <v>1748.5714285714287</v>
      </c>
      <c r="P50" s="144">
        <v>1850</v>
      </c>
      <c r="Q50" s="81">
        <v>2000</v>
      </c>
      <c r="R50" s="81">
        <v>1700</v>
      </c>
      <c r="S50" s="70"/>
      <c r="T50" s="138">
        <v>1755</v>
      </c>
      <c r="U50" s="144">
        <f t="shared" si="15"/>
        <v>1904.7619047619046</v>
      </c>
      <c r="V50" s="243">
        <f t="shared" si="16"/>
        <v>1619.047619047619</v>
      </c>
    </row>
    <row r="51" spans="1:22" ht="17.25">
      <c r="A51" s="2"/>
      <c r="B51" s="2">
        <v>259</v>
      </c>
      <c r="C51" s="247" t="s">
        <v>199</v>
      </c>
      <c r="D51" s="98">
        <f>ROUNDDOWN(I51,0)</f>
        <v>2000</v>
      </c>
      <c r="E51" s="8" t="s">
        <v>10</v>
      </c>
      <c r="F51" s="44">
        <v>42475</v>
      </c>
      <c r="G51" s="101"/>
      <c r="H51" s="139">
        <f t="shared" si="9"/>
        <v>1800</v>
      </c>
      <c r="I51" s="140">
        <f t="shared" si="12"/>
        <v>2000</v>
      </c>
      <c r="J51" s="156">
        <f t="shared" si="13"/>
        <v>1700</v>
      </c>
      <c r="K51" s="101"/>
      <c r="L51" s="139">
        <f t="shared" si="4"/>
        <v>1944.0000000000002</v>
      </c>
      <c r="M51" s="140">
        <f t="shared" si="5"/>
        <v>2160</v>
      </c>
      <c r="N51" s="156">
        <f t="shared" si="6"/>
        <v>1836.0000000000002</v>
      </c>
      <c r="P51" s="143">
        <v>1890</v>
      </c>
      <c r="Q51" s="76">
        <v>2100</v>
      </c>
      <c r="R51" s="76">
        <v>1785</v>
      </c>
      <c r="S51" s="70"/>
      <c r="T51" s="137">
        <f>SUM(P51/1.05)</f>
        <v>1800</v>
      </c>
      <c r="U51" s="143">
        <f t="shared" si="15"/>
        <v>2000</v>
      </c>
      <c r="V51" s="241">
        <f t="shared" si="16"/>
        <v>1700</v>
      </c>
    </row>
    <row r="52" spans="1:22" ht="17.25">
      <c r="A52" s="2"/>
      <c r="B52" s="2">
        <v>260</v>
      </c>
      <c r="C52" s="49" t="s">
        <v>127</v>
      </c>
      <c r="D52" s="4">
        <f>ROUNDDOWN(I52,1)</f>
        <v>1904.7</v>
      </c>
      <c r="E52" s="8" t="s">
        <v>10</v>
      </c>
      <c r="F52" s="45">
        <v>40305</v>
      </c>
      <c r="G52" s="101"/>
      <c r="H52" s="106">
        <f t="shared" si="9"/>
        <v>1755</v>
      </c>
      <c r="I52" s="112">
        <f t="shared" si="12"/>
        <v>1904.7619047619046</v>
      </c>
      <c r="J52" s="153">
        <f t="shared" si="13"/>
        <v>1619.047619047619</v>
      </c>
      <c r="K52" s="101"/>
      <c r="L52" s="106">
        <f t="shared" si="4"/>
        <v>1895.4</v>
      </c>
      <c r="M52" s="112">
        <f t="shared" si="5"/>
        <v>2057.1428571428569</v>
      </c>
      <c r="N52" s="153">
        <f t="shared" si="6"/>
        <v>1748.5714285714287</v>
      </c>
      <c r="P52" s="74">
        <v>1850</v>
      </c>
      <c r="Q52" s="76">
        <v>2000</v>
      </c>
      <c r="R52" s="76">
        <v>1700</v>
      </c>
      <c r="S52" s="70"/>
      <c r="T52" s="75">
        <v>1755</v>
      </c>
      <c r="U52" s="74">
        <f t="shared" si="15"/>
        <v>1904.7619047619046</v>
      </c>
      <c r="V52" s="242">
        <f t="shared" si="16"/>
        <v>1619.047619047619</v>
      </c>
    </row>
    <row r="53" spans="1:22" ht="17.25">
      <c r="A53" s="2" t="s">
        <v>58</v>
      </c>
      <c r="B53" s="33">
        <v>261</v>
      </c>
      <c r="C53" s="251" t="s">
        <v>328</v>
      </c>
      <c r="D53" s="4">
        <f t="shared" ref="D53:D63" si="19">ROUNDDOWN(I53,0)</f>
        <v>2200</v>
      </c>
      <c r="E53" s="6" t="s">
        <v>10</v>
      </c>
      <c r="F53" s="66">
        <v>44666</v>
      </c>
      <c r="G53" s="102"/>
      <c r="H53" s="106">
        <f t="shared" si="9"/>
        <v>2000</v>
      </c>
      <c r="I53" s="112">
        <f t="shared" si="12"/>
        <v>2200</v>
      </c>
      <c r="J53" s="153">
        <f t="shared" ref="J53:J84" si="20">SUM(V53)</f>
        <v>1800</v>
      </c>
      <c r="K53" s="101"/>
      <c r="L53" s="106">
        <f t="shared" si="4"/>
        <v>2160</v>
      </c>
      <c r="M53" s="112">
        <f t="shared" si="5"/>
        <v>2376</v>
      </c>
      <c r="N53" s="153">
        <f t="shared" si="6"/>
        <v>1944.0000000000002</v>
      </c>
      <c r="P53" s="74">
        <v>2100</v>
      </c>
      <c r="Q53" s="76">
        <v>2310</v>
      </c>
      <c r="R53" s="76">
        <v>1890</v>
      </c>
      <c r="S53" s="70"/>
      <c r="T53" s="75">
        <f>SUM(P53/1.05)</f>
        <v>2000</v>
      </c>
      <c r="U53" s="74">
        <f t="shared" si="15"/>
        <v>2200</v>
      </c>
      <c r="V53" s="242">
        <f t="shared" si="16"/>
        <v>1800</v>
      </c>
    </row>
    <row r="54" spans="1:22" ht="17.25">
      <c r="A54" s="2" t="s">
        <v>59</v>
      </c>
      <c r="B54" s="2">
        <v>262</v>
      </c>
      <c r="C54" s="248" t="s">
        <v>184</v>
      </c>
      <c r="D54" s="4">
        <f t="shared" si="19"/>
        <v>800</v>
      </c>
      <c r="E54" s="6" t="s">
        <v>10</v>
      </c>
      <c r="F54" s="45">
        <v>42236</v>
      </c>
      <c r="G54" s="101"/>
      <c r="H54" s="106">
        <f t="shared" si="9"/>
        <v>455</v>
      </c>
      <c r="I54" s="112">
        <f t="shared" si="12"/>
        <v>800</v>
      </c>
      <c r="J54" s="153">
        <f t="shared" si="20"/>
        <v>360</v>
      </c>
      <c r="K54" s="101"/>
      <c r="L54" s="106">
        <f>SUM(T54*1.08)</f>
        <v>491.40000000000003</v>
      </c>
      <c r="M54" s="112">
        <f>SUM(U54*1.08)</f>
        <v>864</v>
      </c>
      <c r="N54" s="153">
        <f>SUM(V54*1.08)</f>
        <v>388.8</v>
      </c>
      <c r="P54" s="74">
        <v>3780</v>
      </c>
      <c r="Q54" s="73">
        <v>4200</v>
      </c>
      <c r="R54" s="73">
        <v>3570</v>
      </c>
      <c r="S54" s="70"/>
      <c r="T54" s="75">
        <v>455</v>
      </c>
      <c r="U54" s="74">
        <v>800</v>
      </c>
      <c r="V54" s="242">
        <v>360</v>
      </c>
    </row>
    <row r="55" spans="1:22" ht="17.25">
      <c r="A55" s="2" t="s">
        <v>60</v>
      </c>
      <c r="B55" s="33">
        <v>263</v>
      </c>
      <c r="C55" s="251" t="s">
        <v>264</v>
      </c>
      <c r="D55" s="4">
        <f t="shared" si="19"/>
        <v>2800</v>
      </c>
      <c r="E55" s="8" t="s">
        <v>10</v>
      </c>
      <c r="F55" s="45">
        <v>43529</v>
      </c>
      <c r="G55" s="101"/>
      <c r="H55" s="106">
        <f t="shared" ref="H55:H86" si="21">SUM(T55)</f>
        <v>2400</v>
      </c>
      <c r="I55" s="112">
        <f t="shared" si="12"/>
        <v>2800</v>
      </c>
      <c r="J55" s="153">
        <f t="shared" si="20"/>
        <v>2200</v>
      </c>
      <c r="K55" s="101"/>
      <c r="L55" s="106">
        <f t="shared" si="4"/>
        <v>2592</v>
      </c>
      <c r="M55" s="112">
        <f t="shared" si="5"/>
        <v>3024</v>
      </c>
      <c r="N55" s="153">
        <f t="shared" si="6"/>
        <v>2376</v>
      </c>
      <c r="P55" s="74">
        <v>2520</v>
      </c>
      <c r="Q55" s="73">
        <v>2940</v>
      </c>
      <c r="R55" s="73">
        <v>2310</v>
      </c>
      <c r="S55" s="70"/>
      <c r="T55" s="75">
        <f t="shared" ref="T55:V56" si="22">SUM(P55/1.05)</f>
        <v>2400</v>
      </c>
      <c r="U55" s="74">
        <f t="shared" si="22"/>
        <v>2800</v>
      </c>
      <c r="V55" s="242">
        <f t="shared" si="22"/>
        <v>2200</v>
      </c>
    </row>
    <row r="56" spans="1:22" ht="17.25">
      <c r="A56" s="2"/>
      <c r="B56" s="33">
        <v>264</v>
      </c>
      <c r="C56" s="249" t="s">
        <v>265</v>
      </c>
      <c r="D56" s="4">
        <f t="shared" si="19"/>
        <v>2800</v>
      </c>
      <c r="E56" s="6" t="s">
        <v>10</v>
      </c>
      <c r="F56" s="60">
        <v>43131</v>
      </c>
      <c r="G56" s="101"/>
      <c r="H56" s="106">
        <f t="shared" si="21"/>
        <v>2400</v>
      </c>
      <c r="I56" s="112">
        <f t="shared" ref="I56:I87" si="23">SUM(U56)</f>
        <v>2800</v>
      </c>
      <c r="J56" s="153">
        <f t="shared" si="20"/>
        <v>2200</v>
      </c>
      <c r="K56" s="101"/>
      <c r="L56" s="107">
        <f t="shared" si="4"/>
        <v>2592</v>
      </c>
      <c r="M56" s="112">
        <f t="shared" si="5"/>
        <v>3024</v>
      </c>
      <c r="N56" s="153">
        <f t="shared" si="6"/>
        <v>2376</v>
      </c>
      <c r="P56" s="109">
        <v>2520</v>
      </c>
      <c r="Q56" s="73">
        <v>2940</v>
      </c>
      <c r="R56" s="73">
        <v>2310</v>
      </c>
      <c r="S56" s="70"/>
      <c r="T56" s="75">
        <f t="shared" si="22"/>
        <v>2400</v>
      </c>
      <c r="U56" s="74">
        <f t="shared" si="22"/>
        <v>2800</v>
      </c>
      <c r="V56" s="242">
        <f t="shared" si="22"/>
        <v>2200</v>
      </c>
    </row>
    <row r="57" spans="1:22" ht="17.25">
      <c r="A57" s="2"/>
      <c r="B57" s="40">
        <v>265</v>
      </c>
      <c r="C57" s="251" t="s">
        <v>261</v>
      </c>
      <c r="D57" s="4">
        <f t="shared" si="19"/>
        <v>1732</v>
      </c>
      <c r="E57" s="8" t="s">
        <v>10</v>
      </c>
      <c r="F57" s="44">
        <v>43523</v>
      </c>
      <c r="G57" s="101"/>
      <c r="H57" s="106">
        <f t="shared" si="21"/>
        <v>1419</v>
      </c>
      <c r="I57" s="112">
        <f t="shared" si="23"/>
        <v>1732</v>
      </c>
      <c r="J57" s="153">
        <f t="shared" si="20"/>
        <v>1223</v>
      </c>
      <c r="K57" s="101"/>
      <c r="L57" s="106">
        <f t="shared" ref="L57:L63" si="24">SUM(T57*1.08)</f>
        <v>1532.5200000000002</v>
      </c>
      <c r="M57" s="112">
        <f t="shared" ref="M57:M63" si="25">SUM(U57*1.08)</f>
        <v>1870.5600000000002</v>
      </c>
      <c r="N57" s="153">
        <f t="shared" ref="N57:N63" si="26">SUM(V57*1.08)</f>
        <v>1320.8400000000001</v>
      </c>
      <c r="P57" s="74">
        <v>1497</v>
      </c>
      <c r="Q57" s="73">
        <v>1818.6</v>
      </c>
      <c r="R57" s="73">
        <v>1284.1500000000001</v>
      </c>
      <c r="S57" s="70"/>
      <c r="T57" s="75">
        <v>1419</v>
      </c>
      <c r="U57" s="74">
        <v>1732</v>
      </c>
      <c r="V57" s="242">
        <v>1223</v>
      </c>
    </row>
    <row r="58" spans="1:22" ht="18" thickBot="1">
      <c r="A58" s="3"/>
      <c r="B58" s="123">
        <v>266</v>
      </c>
      <c r="C58" s="253" t="s">
        <v>313</v>
      </c>
      <c r="D58" s="100">
        <f t="shared" si="19"/>
        <v>1800</v>
      </c>
      <c r="E58" s="132" t="s">
        <v>10</v>
      </c>
      <c r="F58" s="61">
        <v>44495</v>
      </c>
      <c r="G58" s="101"/>
      <c r="H58" s="141">
        <f t="shared" si="21"/>
        <v>1400</v>
      </c>
      <c r="I58" s="142">
        <f t="shared" si="23"/>
        <v>1800</v>
      </c>
      <c r="J58" s="154">
        <f t="shared" si="20"/>
        <v>1200</v>
      </c>
      <c r="K58" s="101"/>
      <c r="L58" s="141">
        <f t="shared" si="24"/>
        <v>1512</v>
      </c>
      <c r="M58" s="142">
        <f t="shared" si="25"/>
        <v>1944.0000000000002</v>
      </c>
      <c r="N58" s="154">
        <f t="shared" si="26"/>
        <v>1296</v>
      </c>
      <c r="P58" s="144">
        <v>1470</v>
      </c>
      <c r="Q58" s="81">
        <v>1890</v>
      </c>
      <c r="R58" s="81">
        <v>1260</v>
      </c>
      <c r="S58" s="70"/>
      <c r="T58" s="138">
        <v>1400</v>
      </c>
      <c r="U58" s="144">
        <v>1800</v>
      </c>
      <c r="V58" s="243">
        <v>1200</v>
      </c>
    </row>
    <row r="59" spans="1:22" ht="17.25">
      <c r="A59" s="2"/>
      <c r="B59" s="40">
        <v>200</v>
      </c>
      <c r="C59" s="251" t="s">
        <v>297</v>
      </c>
      <c r="D59" s="98">
        <f t="shared" si="19"/>
        <v>2190</v>
      </c>
      <c r="E59" s="8" t="s">
        <v>10</v>
      </c>
      <c r="F59" s="44">
        <v>44306</v>
      </c>
      <c r="G59" s="101"/>
      <c r="H59" s="139">
        <f t="shared" si="21"/>
        <v>1900</v>
      </c>
      <c r="I59" s="140">
        <f t="shared" si="23"/>
        <v>2190</v>
      </c>
      <c r="J59" s="156">
        <f t="shared" si="20"/>
        <v>1762</v>
      </c>
      <c r="K59" s="101"/>
      <c r="L59" s="139">
        <f t="shared" si="24"/>
        <v>2052</v>
      </c>
      <c r="M59" s="140">
        <f t="shared" si="25"/>
        <v>2365.2000000000003</v>
      </c>
      <c r="N59" s="156">
        <f t="shared" si="26"/>
        <v>1902.96</v>
      </c>
      <c r="P59" s="143">
        <v>2000.25</v>
      </c>
      <c r="Q59" s="76">
        <v>2299.5</v>
      </c>
      <c r="R59" s="76">
        <v>1850.1</v>
      </c>
      <c r="S59" s="70"/>
      <c r="T59" s="137">
        <v>1900</v>
      </c>
      <c r="U59" s="143">
        <v>2190</v>
      </c>
      <c r="V59" s="241">
        <v>1762</v>
      </c>
    </row>
    <row r="60" spans="1:22" ht="17.25">
      <c r="A60" s="2"/>
      <c r="B60" s="40">
        <v>201</v>
      </c>
      <c r="C60" s="249" t="s">
        <v>355</v>
      </c>
      <c r="D60" s="4">
        <f t="shared" si="19"/>
        <v>2000</v>
      </c>
      <c r="E60" s="6" t="s">
        <v>10</v>
      </c>
      <c r="F60" s="45">
        <v>44947</v>
      </c>
      <c r="G60" s="101"/>
      <c r="H60" s="106">
        <f t="shared" si="21"/>
        <v>1810</v>
      </c>
      <c r="I60" s="112">
        <f t="shared" si="23"/>
        <v>2000</v>
      </c>
      <c r="J60" s="153">
        <f t="shared" si="20"/>
        <v>1714</v>
      </c>
      <c r="K60" s="101"/>
      <c r="L60" s="106">
        <f t="shared" si="24"/>
        <v>1954.8000000000002</v>
      </c>
      <c r="M60" s="112">
        <f t="shared" si="25"/>
        <v>2160</v>
      </c>
      <c r="N60" s="153">
        <f t="shared" si="26"/>
        <v>1851.1200000000001</v>
      </c>
      <c r="P60" s="74">
        <v>1900.5</v>
      </c>
      <c r="Q60" s="73">
        <v>2100</v>
      </c>
      <c r="R60" s="73">
        <v>1799.7</v>
      </c>
      <c r="S60" s="70"/>
      <c r="T60" s="75">
        <v>1810</v>
      </c>
      <c r="U60" s="74">
        <v>2000</v>
      </c>
      <c r="V60" s="242">
        <v>1714</v>
      </c>
    </row>
    <row r="61" spans="1:22" ht="17.25">
      <c r="A61" s="2" t="s">
        <v>200</v>
      </c>
      <c r="B61" s="40">
        <v>215</v>
      </c>
      <c r="C61" s="249" t="s">
        <v>446</v>
      </c>
      <c r="D61" s="4">
        <f t="shared" si="19"/>
        <v>2800</v>
      </c>
      <c r="E61" s="6" t="s">
        <v>10</v>
      </c>
      <c r="F61" s="45">
        <v>45282</v>
      </c>
      <c r="G61" s="101"/>
      <c r="H61" s="106">
        <f t="shared" si="21"/>
        <v>2400</v>
      </c>
      <c r="I61" s="112">
        <f t="shared" si="23"/>
        <v>2800</v>
      </c>
      <c r="J61" s="153">
        <f t="shared" si="20"/>
        <v>2200</v>
      </c>
      <c r="K61" s="101"/>
      <c r="L61" s="106">
        <f t="shared" si="24"/>
        <v>2592</v>
      </c>
      <c r="M61" s="112">
        <f t="shared" si="25"/>
        <v>3024</v>
      </c>
      <c r="N61" s="153">
        <f t="shared" si="26"/>
        <v>2376</v>
      </c>
      <c r="P61" s="74">
        <v>2520</v>
      </c>
      <c r="Q61" s="73">
        <v>2940</v>
      </c>
      <c r="R61" s="73">
        <v>2310</v>
      </c>
      <c r="S61" s="70"/>
      <c r="T61" s="75">
        <v>2400</v>
      </c>
      <c r="U61" s="74">
        <v>2800</v>
      </c>
      <c r="V61" s="242">
        <v>2200</v>
      </c>
    </row>
    <row r="62" spans="1:22" ht="17.25">
      <c r="A62" s="2" t="s">
        <v>201</v>
      </c>
      <c r="B62" s="40">
        <v>205</v>
      </c>
      <c r="C62" s="249" t="s">
        <v>438</v>
      </c>
      <c r="D62" s="4">
        <f t="shared" si="19"/>
        <v>1800</v>
      </c>
      <c r="E62" s="6" t="s">
        <v>10</v>
      </c>
      <c r="F62" s="44">
        <v>45190</v>
      </c>
      <c r="G62" s="101"/>
      <c r="H62" s="106">
        <f t="shared" si="21"/>
        <v>1400</v>
      </c>
      <c r="I62" s="112">
        <f t="shared" si="23"/>
        <v>1800</v>
      </c>
      <c r="J62" s="153">
        <f t="shared" si="20"/>
        <v>1200</v>
      </c>
      <c r="K62" s="101"/>
      <c r="L62" s="106">
        <f t="shared" si="24"/>
        <v>1512</v>
      </c>
      <c r="M62" s="112">
        <f t="shared" si="25"/>
        <v>1944.0000000000002</v>
      </c>
      <c r="N62" s="153">
        <f t="shared" si="26"/>
        <v>1296</v>
      </c>
      <c r="P62" s="74">
        <v>1470</v>
      </c>
      <c r="Q62" s="73">
        <v>1890</v>
      </c>
      <c r="R62" s="73">
        <v>1260</v>
      </c>
      <c r="S62" s="70"/>
      <c r="T62" s="75">
        <v>1400</v>
      </c>
      <c r="U62" s="74">
        <v>1800</v>
      </c>
      <c r="V62" s="242">
        <v>1200</v>
      </c>
    </row>
    <row r="63" spans="1:22" ht="17.25">
      <c r="A63" s="2" t="s">
        <v>202</v>
      </c>
      <c r="B63" s="40">
        <v>204</v>
      </c>
      <c r="C63" s="249" t="s">
        <v>356</v>
      </c>
      <c r="D63" s="4">
        <f t="shared" si="19"/>
        <v>2800</v>
      </c>
      <c r="E63" s="6" t="s">
        <v>10</v>
      </c>
      <c r="F63" s="44">
        <v>45034</v>
      </c>
      <c r="G63" s="101"/>
      <c r="H63" s="106">
        <f t="shared" si="21"/>
        <v>2400</v>
      </c>
      <c r="I63" s="112">
        <f t="shared" si="23"/>
        <v>2800</v>
      </c>
      <c r="J63" s="153">
        <f t="shared" si="20"/>
        <v>2200</v>
      </c>
      <c r="K63" s="101"/>
      <c r="L63" s="106">
        <f t="shared" si="24"/>
        <v>2592</v>
      </c>
      <c r="M63" s="112">
        <f t="shared" si="25"/>
        <v>3024</v>
      </c>
      <c r="N63" s="153">
        <f t="shared" si="26"/>
        <v>2376</v>
      </c>
      <c r="P63" s="74">
        <v>2520</v>
      </c>
      <c r="Q63" s="73">
        <v>2940</v>
      </c>
      <c r="R63" s="73">
        <v>2310</v>
      </c>
      <c r="S63" s="70"/>
      <c r="T63" s="75">
        <v>2400</v>
      </c>
      <c r="U63" s="74">
        <v>2800</v>
      </c>
      <c r="V63" s="242">
        <v>2200</v>
      </c>
    </row>
    <row r="64" spans="1:22" ht="17.25">
      <c r="A64" s="2" t="s">
        <v>203</v>
      </c>
      <c r="B64" s="40">
        <v>202</v>
      </c>
      <c r="C64" s="252" t="s">
        <v>217</v>
      </c>
      <c r="D64" s="4">
        <f>ROUNDDOWN(I64,1)</f>
        <v>2380.9</v>
      </c>
      <c r="E64" s="6" t="s">
        <v>10</v>
      </c>
      <c r="F64" s="45">
        <v>43131</v>
      </c>
      <c r="G64" s="101"/>
      <c r="H64" s="106">
        <f t="shared" si="21"/>
        <v>2182</v>
      </c>
      <c r="I64" s="112">
        <f t="shared" si="23"/>
        <v>2380.9523809523807</v>
      </c>
      <c r="J64" s="153">
        <f t="shared" si="20"/>
        <v>2095.238095238095</v>
      </c>
      <c r="K64" s="101"/>
      <c r="L64" s="106">
        <f t="shared" ref="L64:N69" si="27">SUM(T64*1.08)</f>
        <v>2356.56</v>
      </c>
      <c r="M64" s="112">
        <f t="shared" si="27"/>
        <v>2571.4285714285716</v>
      </c>
      <c r="N64" s="153">
        <f t="shared" si="27"/>
        <v>2262.8571428571427</v>
      </c>
      <c r="P64" s="74">
        <v>2300</v>
      </c>
      <c r="Q64" s="73">
        <v>2500</v>
      </c>
      <c r="R64" s="73">
        <v>2200</v>
      </c>
      <c r="S64" s="70"/>
      <c r="T64" s="75">
        <v>2182</v>
      </c>
      <c r="U64" s="74">
        <f t="shared" ref="U64:V66" si="28">SUM(Q64/1.05)</f>
        <v>2380.9523809523807</v>
      </c>
      <c r="V64" s="242">
        <f t="shared" si="28"/>
        <v>2095.238095238095</v>
      </c>
    </row>
    <row r="65" spans="1:22" ht="17.25">
      <c r="A65" s="2" t="s">
        <v>204</v>
      </c>
      <c r="B65" s="40">
        <v>203</v>
      </c>
      <c r="C65" s="252" t="s">
        <v>299</v>
      </c>
      <c r="D65" s="4">
        <f>ROUNDDOWN(I65,1)</f>
        <v>2380.9</v>
      </c>
      <c r="E65" s="6" t="s">
        <v>10</v>
      </c>
      <c r="F65" s="45">
        <v>44306</v>
      </c>
      <c r="G65" s="101"/>
      <c r="H65" s="106">
        <f t="shared" si="21"/>
        <v>2182</v>
      </c>
      <c r="I65" s="112">
        <f t="shared" si="23"/>
        <v>2380.9523809523807</v>
      </c>
      <c r="J65" s="153">
        <f t="shared" si="20"/>
        <v>2095.238095238095</v>
      </c>
      <c r="K65" s="101"/>
      <c r="L65" s="106">
        <f t="shared" si="27"/>
        <v>2356.56</v>
      </c>
      <c r="M65" s="112">
        <f t="shared" si="27"/>
        <v>2571.4285714285716</v>
      </c>
      <c r="N65" s="153">
        <f t="shared" si="27"/>
        <v>2262.8571428571427</v>
      </c>
      <c r="P65" s="74">
        <v>2300</v>
      </c>
      <c r="Q65" s="73">
        <v>2500</v>
      </c>
      <c r="R65" s="73">
        <v>2200</v>
      </c>
      <c r="S65" s="70"/>
      <c r="T65" s="75">
        <v>2182</v>
      </c>
      <c r="U65" s="74">
        <f t="shared" si="28"/>
        <v>2380.9523809523807</v>
      </c>
      <c r="V65" s="242">
        <f t="shared" si="28"/>
        <v>2095.238095238095</v>
      </c>
    </row>
    <row r="66" spans="1:22" ht="17.25">
      <c r="A66" s="2"/>
      <c r="B66" s="40">
        <v>214</v>
      </c>
      <c r="C66" s="249" t="s">
        <v>310</v>
      </c>
      <c r="D66" s="4">
        <f t="shared" ref="D66:D76" si="29">ROUNDDOWN(I66,0)</f>
        <v>2800</v>
      </c>
      <c r="E66" s="6" t="s">
        <v>10</v>
      </c>
      <c r="F66" s="44">
        <v>44495</v>
      </c>
      <c r="G66" s="124"/>
      <c r="H66" s="106">
        <f t="shared" si="21"/>
        <v>2400</v>
      </c>
      <c r="I66" s="112">
        <f t="shared" si="23"/>
        <v>2800</v>
      </c>
      <c r="J66" s="153">
        <f t="shared" si="20"/>
        <v>2200</v>
      </c>
      <c r="K66" s="101"/>
      <c r="L66" s="106">
        <f t="shared" si="27"/>
        <v>2592</v>
      </c>
      <c r="M66" s="112">
        <f t="shared" si="27"/>
        <v>3024</v>
      </c>
      <c r="N66" s="153">
        <f t="shared" si="27"/>
        <v>2376</v>
      </c>
      <c r="P66" s="74">
        <v>2520</v>
      </c>
      <c r="Q66" s="73">
        <v>2940</v>
      </c>
      <c r="R66" s="73">
        <v>2310</v>
      </c>
      <c r="S66" s="70"/>
      <c r="T66" s="75">
        <f>SUM(P66/1.05)</f>
        <v>2400</v>
      </c>
      <c r="U66" s="74">
        <f t="shared" si="28"/>
        <v>2800</v>
      </c>
      <c r="V66" s="242">
        <f t="shared" si="28"/>
        <v>2200</v>
      </c>
    </row>
    <row r="67" spans="1:22" ht="17.25">
      <c r="A67" s="2"/>
      <c r="B67" s="40">
        <v>207</v>
      </c>
      <c r="C67" s="249" t="s">
        <v>434</v>
      </c>
      <c r="D67" s="4">
        <f t="shared" si="29"/>
        <v>1800</v>
      </c>
      <c r="E67" s="6" t="s">
        <v>10</v>
      </c>
      <c r="F67" s="44">
        <v>45182</v>
      </c>
      <c r="G67" s="124"/>
      <c r="H67" s="106">
        <f t="shared" si="21"/>
        <v>1400</v>
      </c>
      <c r="I67" s="112">
        <f t="shared" si="23"/>
        <v>1800</v>
      </c>
      <c r="J67" s="153">
        <f t="shared" si="20"/>
        <v>1200</v>
      </c>
      <c r="K67" s="101"/>
      <c r="L67" s="106">
        <f t="shared" si="27"/>
        <v>1512</v>
      </c>
      <c r="M67" s="112">
        <f>SUM(U67*1.08)</f>
        <v>1944.0000000000002</v>
      </c>
      <c r="N67" s="153">
        <f>SUM(V67*1.08)</f>
        <v>1296</v>
      </c>
      <c r="P67" s="74">
        <v>1470</v>
      </c>
      <c r="Q67" s="73">
        <v>1890</v>
      </c>
      <c r="R67" s="73">
        <v>1260</v>
      </c>
      <c r="S67" s="70"/>
      <c r="T67" s="75">
        <v>1400</v>
      </c>
      <c r="U67" s="74">
        <v>1800</v>
      </c>
      <c r="V67" s="242">
        <v>1200</v>
      </c>
    </row>
    <row r="68" spans="1:22" ht="17.25">
      <c r="A68" s="2"/>
      <c r="B68" s="2">
        <v>208</v>
      </c>
      <c r="C68" s="250" t="s">
        <v>311</v>
      </c>
      <c r="D68" s="4">
        <f t="shared" si="29"/>
        <v>2800</v>
      </c>
      <c r="E68" s="6" t="s">
        <v>10</v>
      </c>
      <c r="F68" s="45">
        <v>44524</v>
      </c>
      <c r="G68" s="101"/>
      <c r="H68" s="106">
        <f t="shared" si="21"/>
        <v>2400</v>
      </c>
      <c r="I68" s="112">
        <f t="shared" si="23"/>
        <v>2800</v>
      </c>
      <c r="J68" s="153">
        <f t="shared" si="20"/>
        <v>2200</v>
      </c>
      <c r="K68" s="101"/>
      <c r="L68" s="106">
        <f t="shared" si="27"/>
        <v>2592</v>
      </c>
      <c r="M68" s="112">
        <f t="shared" si="27"/>
        <v>3024</v>
      </c>
      <c r="N68" s="153">
        <f t="shared" si="27"/>
        <v>2376</v>
      </c>
      <c r="P68" s="74">
        <v>2520</v>
      </c>
      <c r="Q68" s="73">
        <v>2940</v>
      </c>
      <c r="R68" s="73">
        <v>2310</v>
      </c>
      <c r="S68" s="70"/>
      <c r="T68" s="75">
        <f>SUM(P68/1.05)</f>
        <v>2400</v>
      </c>
      <c r="U68" s="74">
        <f>SUM(Q68/1.05)</f>
        <v>2800</v>
      </c>
      <c r="V68" s="242">
        <f>SUM(R68/1.05)</f>
        <v>2200</v>
      </c>
    </row>
    <row r="69" spans="1:22" ht="17.25">
      <c r="A69" s="2"/>
      <c r="B69" s="2">
        <v>209</v>
      </c>
      <c r="C69" s="249" t="s">
        <v>298</v>
      </c>
      <c r="D69" s="4">
        <f t="shared" si="29"/>
        <v>1500</v>
      </c>
      <c r="E69" s="58" t="s">
        <v>11</v>
      </c>
      <c r="F69" s="44">
        <v>44300</v>
      </c>
      <c r="G69" s="101"/>
      <c r="H69" s="106">
        <f t="shared" si="21"/>
        <v>1400</v>
      </c>
      <c r="I69" s="112">
        <f t="shared" si="23"/>
        <v>1500</v>
      </c>
      <c r="J69" s="153">
        <f t="shared" si="20"/>
        <v>1200</v>
      </c>
      <c r="K69" s="101"/>
      <c r="L69" s="106">
        <f t="shared" si="27"/>
        <v>1512</v>
      </c>
      <c r="M69" s="112">
        <f t="shared" ref="M69:N76" si="30">SUM(U69*1.08)</f>
        <v>1620</v>
      </c>
      <c r="N69" s="153">
        <f t="shared" si="30"/>
        <v>1296</v>
      </c>
      <c r="P69" s="74">
        <v>1470</v>
      </c>
      <c r="Q69" s="73">
        <v>1575</v>
      </c>
      <c r="R69" s="73">
        <v>1260</v>
      </c>
      <c r="S69" s="70"/>
      <c r="T69" s="75">
        <v>1400</v>
      </c>
      <c r="U69" s="74">
        <v>1500</v>
      </c>
      <c r="V69" s="242">
        <v>1200</v>
      </c>
    </row>
    <row r="70" spans="1:22" ht="17.25">
      <c r="A70" s="2"/>
      <c r="B70" s="40">
        <v>210</v>
      </c>
      <c r="C70" s="251" t="s">
        <v>314</v>
      </c>
      <c r="D70" s="4">
        <f t="shared" si="29"/>
        <v>1732</v>
      </c>
      <c r="E70" s="8" t="s">
        <v>10</v>
      </c>
      <c r="F70" s="44">
        <v>44540</v>
      </c>
      <c r="G70" s="101"/>
      <c r="H70" s="106">
        <f t="shared" si="21"/>
        <v>1419</v>
      </c>
      <c r="I70" s="112">
        <f t="shared" si="23"/>
        <v>1732</v>
      </c>
      <c r="J70" s="153">
        <f t="shared" si="20"/>
        <v>1223</v>
      </c>
      <c r="K70" s="101"/>
      <c r="L70" s="106">
        <f t="shared" ref="L70:L76" si="31">SUM(T70*1.08)</f>
        <v>1532.5200000000002</v>
      </c>
      <c r="M70" s="112">
        <f t="shared" si="30"/>
        <v>1870.5600000000002</v>
      </c>
      <c r="N70" s="153">
        <f t="shared" si="30"/>
        <v>1320.8400000000001</v>
      </c>
      <c r="P70" s="74">
        <v>1497.3</v>
      </c>
      <c r="Q70" s="73">
        <v>1818.6</v>
      </c>
      <c r="R70" s="73">
        <v>1284.1500000000001</v>
      </c>
      <c r="S70" s="70"/>
      <c r="T70" s="75">
        <v>1419</v>
      </c>
      <c r="U70" s="74">
        <v>1732</v>
      </c>
      <c r="V70" s="242">
        <v>1223</v>
      </c>
    </row>
    <row r="71" spans="1:22" ht="18" thickBot="1">
      <c r="A71" s="3"/>
      <c r="B71" s="123">
        <v>211</v>
      </c>
      <c r="C71" s="254" t="s">
        <v>327</v>
      </c>
      <c r="D71" s="100">
        <f t="shared" si="29"/>
        <v>1732</v>
      </c>
      <c r="E71" s="132" t="s">
        <v>10</v>
      </c>
      <c r="F71" s="69">
        <v>44678</v>
      </c>
      <c r="G71" s="101"/>
      <c r="H71" s="141">
        <f t="shared" si="21"/>
        <v>1419</v>
      </c>
      <c r="I71" s="142">
        <f t="shared" si="23"/>
        <v>1732</v>
      </c>
      <c r="J71" s="154">
        <f t="shared" si="20"/>
        <v>1223</v>
      </c>
      <c r="K71" s="101"/>
      <c r="L71" s="141">
        <f t="shared" si="31"/>
        <v>1532.5200000000002</v>
      </c>
      <c r="M71" s="142">
        <f t="shared" si="30"/>
        <v>1870.5600000000002</v>
      </c>
      <c r="N71" s="154">
        <f t="shared" si="30"/>
        <v>1320.8400000000001</v>
      </c>
      <c r="P71" s="144">
        <v>1497.3</v>
      </c>
      <c r="Q71" s="81">
        <v>1818.6</v>
      </c>
      <c r="R71" s="81">
        <v>1284.1500000000001</v>
      </c>
      <c r="S71" s="70"/>
      <c r="T71" s="138">
        <v>1419</v>
      </c>
      <c r="U71" s="144">
        <v>1732</v>
      </c>
      <c r="V71" s="243">
        <v>1223</v>
      </c>
    </row>
    <row r="72" spans="1:22" ht="17.25" hidden="1" customHeight="1">
      <c r="A72" s="2"/>
      <c r="B72" s="33">
        <v>280</v>
      </c>
      <c r="C72" s="247" t="s">
        <v>145</v>
      </c>
      <c r="D72" s="98">
        <f t="shared" si="29"/>
        <v>0</v>
      </c>
      <c r="E72" s="8" t="s">
        <v>12</v>
      </c>
      <c r="F72" s="44">
        <v>41129</v>
      </c>
      <c r="G72" s="101"/>
      <c r="H72" s="106">
        <f t="shared" si="21"/>
        <v>1200</v>
      </c>
      <c r="I72" s="112">
        <f t="shared" si="23"/>
        <v>0</v>
      </c>
      <c r="J72" s="153">
        <f t="shared" si="20"/>
        <v>1200</v>
      </c>
      <c r="K72" s="101"/>
      <c r="L72" s="108">
        <f t="shared" si="31"/>
        <v>1296</v>
      </c>
      <c r="M72" s="112">
        <f t="shared" si="30"/>
        <v>0</v>
      </c>
      <c r="N72" s="153">
        <f>SUM(V72*1.08)</f>
        <v>1296</v>
      </c>
      <c r="P72" s="72">
        <v>1260</v>
      </c>
      <c r="Q72" s="85" t="s">
        <v>36</v>
      </c>
      <c r="R72" s="76">
        <v>1260</v>
      </c>
      <c r="S72" s="70"/>
      <c r="T72" s="75">
        <f>SUM(P72/1.05)</f>
        <v>1200</v>
      </c>
      <c r="U72" s="74">
        <v>0</v>
      </c>
      <c r="V72" s="242">
        <f t="shared" ref="V72:V83" si="32">SUM(R72/1.05)</f>
        <v>1200</v>
      </c>
    </row>
    <row r="73" spans="1:22" ht="14.25" hidden="1" customHeight="1">
      <c r="A73" s="2"/>
      <c r="B73" s="33">
        <v>281</v>
      </c>
      <c r="C73" s="248" t="s">
        <v>294</v>
      </c>
      <c r="D73" s="4">
        <f t="shared" si="29"/>
        <v>0</v>
      </c>
      <c r="E73" s="6" t="s">
        <v>12</v>
      </c>
      <c r="F73" s="45">
        <v>44063</v>
      </c>
      <c r="G73" s="101"/>
      <c r="H73" s="106">
        <f t="shared" si="21"/>
        <v>1200</v>
      </c>
      <c r="I73" s="112">
        <f t="shared" si="23"/>
        <v>0</v>
      </c>
      <c r="J73" s="153">
        <f t="shared" si="20"/>
        <v>1200</v>
      </c>
      <c r="K73" s="101"/>
      <c r="L73" s="106">
        <f t="shared" si="31"/>
        <v>1296</v>
      </c>
      <c r="M73" s="112">
        <f t="shared" si="30"/>
        <v>0</v>
      </c>
      <c r="N73" s="153">
        <f t="shared" si="30"/>
        <v>1296</v>
      </c>
      <c r="P73" s="74">
        <v>1260</v>
      </c>
      <c r="Q73" s="84" t="s">
        <v>36</v>
      </c>
      <c r="R73" s="73">
        <v>1260</v>
      </c>
      <c r="S73" s="70"/>
      <c r="T73" s="75">
        <f>SUM(P73/1.05)</f>
        <v>1200</v>
      </c>
      <c r="U73" s="74">
        <v>0</v>
      </c>
      <c r="V73" s="242">
        <f t="shared" si="32"/>
        <v>1200</v>
      </c>
    </row>
    <row r="74" spans="1:22" ht="16.5" hidden="1" customHeight="1">
      <c r="A74" s="2"/>
      <c r="B74" s="33">
        <v>282</v>
      </c>
      <c r="C74" s="248" t="s">
        <v>146</v>
      </c>
      <c r="D74" s="4">
        <f t="shared" si="29"/>
        <v>0</v>
      </c>
      <c r="E74" s="6" t="s">
        <v>12</v>
      </c>
      <c r="F74" s="45">
        <v>41129</v>
      </c>
      <c r="G74" s="101"/>
      <c r="H74" s="106">
        <f t="shared" si="21"/>
        <v>1200</v>
      </c>
      <c r="I74" s="112">
        <f t="shared" si="23"/>
        <v>0</v>
      </c>
      <c r="J74" s="153">
        <f t="shared" si="20"/>
        <v>1200</v>
      </c>
      <c r="K74" s="101"/>
      <c r="L74" s="106">
        <f t="shared" si="31"/>
        <v>1296</v>
      </c>
      <c r="M74" s="112">
        <f t="shared" si="30"/>
        <v>0</v>
      </c>
      <c r="N74" s="153">
        <f t="shared" si="30"/>
        <v>1296</v>
      </c>
      <c r="P74" s="74">
        <v>1260</v>
      </c>
      <c r="Q74" s="84" t="s">
        <v>36</v>
      </c>
      <c r="R74" s="73">
        <v>1260</v>
      </c>
      <c r="S74" s="70"/>
      <c r="T74" s="75">
        <f>SUM(P74/1.05)</f>
        <v>1200</v>
      </c>
      <c r="U74" s="74">
        <v>0</v>
      </c>
      <c r="V74" s="242">
        <f t="shared" si="32"/>
        <v>1200</v>
      </c>
    </row>
    <row r="75" spans="1:22" ht="15.75" hidden="1" customHeight="1">
      <c r="A75" s="2"/>
      <c r="B75" s="33">
        <v>283</v>
      </c>
      <c r="C75" s="248" t="s">
        <v>295</v>
      </c>
      <c r="D75" s="4">
        <f t="shared" si="29"/>
        <v>0</v>
      </c>
      <c r="E75" s="6" t="s">
        <v>12</v>
      </c>
      <c r="F75" s="45">
        <v>44249</v>
      </c>
      <c r="G75" s="101"/>
      <c r="H75" s="106">
        <f t="shared" si="21"/>
        <v>1200</v>
      </c>
      <c r="I75" s="112">
        <f t="shared" si="23"/>
        <v>0</v>
      </c>
      <c r="J75" s="153">
        <f t="shared" si="20"/>
        <v>1200</v>
      </c>
      <c r="K75" s="101"/>
      <c r="L75" s="106">
        <f t="shared" si="31"/>
        <v>1296</v>
      </c>
      <c r="M75" s="112">
        <f t="shared" si="30"/>
        <v>0</v>
      </c>
      <c r="N75" s="153">
        <f t="shared" si="30"/>
        <v>1296</v>
      </c>
      <c r="P75" s="74">
        <v>1260</v>
      </c>
      <c r="Q75" s="84" t="s">
        <v>36</v>
      </c>
      <c r="R75" s="73">
        <v>1260</v>
      </c>
      <c r="S75" s="70"/>
      <c r="T75" s="75">
        <f>SUM(P75/1.05)</f>
        <v>1200</v>
      </c>
      <c r="U75" s="74">
        <v>0</v>
      </c>
      <c r="V75" s="242">
        <f t="shared" si="32"/>
        <v>1200</v>
      </c>
    </row>
    <row r="76" spans="1:22" ht="15.75" hidden="1" customHeight="1">
      <c r="A76" s="2" t="s">
        <v>7</v>
      </c>
      <c r="B76" s="33">
        <v>284</v>
      </c>
      <c r="C76" s="248" t="s">
        <v>296</v>
      </c>
      <c r="D76" s="4">
        <f t="shared" si="29"/>
        <v>0</v>
      </c>
      <c r="E76" s="8" t="s">
        <v>12</v>
      </c>
      <c r="F76" s="45">
        <v>44063</v>
      </c>
      <c r="G76" s="101"/>
      <c r="H76" s="106">
        <f t="shared" si="21"/>
        <v>1200</v>
      </c>
      <c r="I76" s="112">
        <f t="shared" si="23"/>
        <v>0</v>
      </c>
      <c r="J76" s="153">
        <f t="shared" si="20"/>
        <v>1200</v>
      </c>
      <c r="K76" s="101"/>
      <c r="L76" s="106">
        <f t="shared" si="31"/>
        <v>1296</v>
      </c>
      <c r="M76" s="112">
        <f t="shared" si="30"/>
        <v>0</v>
      </c>
      <c r="N76" s="153">
        <f t="shared" si="30"/>
        <v>1296</v>
      </c>
      <c r="P76" s="74">
        <v>1260</v>
      </c>
      <c r="Q76" s="85" t="s">
        <v>36</v>
      </c>
      <c r="R76" s="76">
        <v>1260</v>
      </c>
      <c r="S76" s="70"/>
      <c r="T76" s="75">
        <f>SUM(P76/1.05)</f>
        <v>1200</v>
      </c>
      <c r="U76" s="74">
        <v>0</v>
      </c>
      <c r="V76" s="242">
        <f t="shared" si="32"/>
        <v>1200</v>
      </c>
    </row>
    <row r="77" spans="1:22" ht="17.25">
      <c r="A77" s="2"/>
      <c r="B77" s="110">
        <v>285</v>
      </c>
      <c r="C77" s="119" t="s">
        <v>65</v>
      </c>
      <c r="D77" s="4">
        <f>ROUNDDOWN(I77,1)</f>
        <v>761.9</v>
      </c>
      <c r="E77" s="8" t="s">
        <v>10</v>
      </c>
      <c r="F77" s="44">
        <v>38980</v>
      </c>
      <c r="G77" s="101"/>
      <c r="H77" s="139">
        <f t="shared" si="21"/>
        <v>564</v>
      </c>
      <c r="I77" s="140">
        <f t="shared" si="23"/>
        <v>761.90476190476193</v>
      </c>
      <c r="J77" s="156">
        <f t="shared" si="20"/>
        <v>476.19047619047615</v>
      </c>
      <c r="K77" s="101"/>
      <c r="L77" s="139">
        <f t="shared" ref="L77:L124" si="33">SUM(T77*1.08)</f>
        <v>609.12</v>
      </c>
      <c r="M77" s="140">
        <f t="shared" ref="M77:M124" si="34">SUM(U77*1.08)</f>
        <v>822.85714285714289</v>
      </c>
      <c r="N77" s="156">
        <f t="shared" ref="N77:N124" si="35">SUM(V77*1.08)</f>
        <v>514.28571428571422</v>
      </c>
      <c r="P77" s="143">
        <v>600</v>
      </c>
      <c r="Q77" s="76">
        <v>800</v>
      </c>
      <c r="R77" s="76">
        <v>500</v>
      </c>
      <c r="S77" s="70"/>
      <c r="T77" s="137">
        <v>564</v>
      </c>
      <c r="U77" s="143">
        <f t="shared" ref="U77:U95" si="36">SUM(Q77/1.05)</f>
        <v>761.90476190476193</v>
      </c>
      <c r="V77" s="241">
        <f t="shared" si="32"/>
        <v>476.19047619047615</v>
      </c>
    </row>
    <row r="78" spans="1:22" ht="17.25">
      <c r="A78" s="2" t="s">
        <v>63</v>
      </c>
      <c r="B78" s="110">
        <v>286</v>
      </c>
      <c r="C78" s="51" t="s">
        <v>66</v>
      </c>
      <c r="D78" s="4">
        <f t="shared" ref="D78:D87" si="37">ROUNDDOWN(I78,0)</f>
        <v>2000</v>
      </c>
      <c r="E78" s="6" t="s">
        <v>10</v>
      </c>
      <c r="F78" s="45">
        <v>39020</v>
      </c>
      <c r="G78" s="101"/>
      <c r="H78" s="106">
        <f t="shared" si="21"/>
        <v>1800</v>
      </c>
      <c r="I78" s="112">
        <f t="shared" si="23"/>
        <v>2000</v>
      </c>
      <c r="J78" s="153">
        <f t="shared" si="20"/>
        <v>1500</v>
      </c>
      <c r="K78" s="101"/>
      <c r="L78" s="106">
        <f t="shared" si="33"/>
        <v>1944.0000000000002</v>
      </c>
      <c r="M78" s="112">
        <f t="shared" si="34"/>
        <v>2160</v>
      </c>
      <c r="N78" s="153">
        <f t="shared" si="35"/>
        <v>1620</v>
      </c>
      <c r="P78" s="74">
        <v>1890</v>
      </c>
      <c r="Q78" s="73">
        <v>2100</v>
      </c>
      <c r="R78" s="73">
        <v>1575</v>
      </c>
      <c r="S78" s="70"/>
      <c r="T78" s="75">
        <f t="shared" ref="T78:T83" si="38">SUM(P78/1.05)</f>
        <v>1800</v>
      </c>
      <c r="U78" s="74">
        <f t="shared" si="36"/>
        <v>2000</v>
      </c>
      <c r="V78" s="242">
        <f t="shared" si="32"/>
        <v>1500</v>
      </c>
    </row>
    <row r="79" spans="1:22" ht="17.25">
      <c r="A79" s="2"/>
      <c r="B79" s="110">
        <v>287</v>
      </c>
      <c r="C79" s="249" t="s">
        <v>180</v>
      </c>
      <c r="D79" s="4">
        <f t="shared" si="37"/>
        <v>1200</v>
      </c>
      <c r="E79" s="6" t="s">
        <v>10</v>
      </c>
      <c r="F79" s="45">
        <v>41950</v>
      </c>
      <c r="G79" s="101"/>
      <c r="H79" s="106">
        <f t="shared" si="21"/>
        <v>1000</v>
      </c>
      <c r="I79" s="112">
        <f t="shared" si="23"/>
        <v>1200</v>
      </c>
      <c r="J79" s="153">
        <f t="shared" si="20"/>
        <v>860</v>
      </c>
      <c r="K79" s="101"/>
      <c r="L79" s="106">
        <f t="shared" si="33"/>
        <v>1080</v>
      </c>
      <c r="M79" s="112">
        <f t="shared" si="34"/>
        <v>1296</v>
      </c>
      <c r="N79" s="153">
        <f t="shared" si="35"/>
        <v>928.80000000000007</v>
      </c>
      <c r="P79" s="74">
        <v>1050</v>
      </c>
      <c r="Q79" s="73">
        <v>1260</v>
      </c>
      <c r="R79" s="73">
        <v>903</v>
      </c>
      <c r="S79" s="70"/>
      <c r="T79" s="75">
        <f t="shared" si="38"/>
        <v>1000</v>
      </c>
      <c r="U79" s="74">
        <f t="shared" si="36"/>
        <v>1200</v>
      </c>
      <c r="V79" s="242">
        <f t="shared" si="32"/>
        <v>860</v>
      </c>
    </row>
    <row r="80" spans="1:22" ht="17.25">
      <c r="A80" s="2"/>
      <c r="B80" s="110">
        <v>289</v>
      </c>
      <c r="C80" s="249" t="s">
        <v>172</v>
      </c>
      <c r="D80" s="4">
        <f t="shared" si="37"/>
        <v>1600</v>
      </c>
      <c r="E80" s="6" t="s">
        <v>10</v>
      </c>
      <c r="F80" s="45">
        <v>41720</v>
      </c>
      <c r="G80" s="101"/>
      <c r="H80" s="106">
        <f t="shared" si="21"/>
        <v>1400</v>
      </c>
      <c r="I80" s="112">
        <f t="shared" si="23"/>
        <v>1600</v>
      </c>
      <c r="J80" s="153">
        <f t="shared" si="20"/>
        <v>1200</v>
      </c>
      <c r="K80" s="101"/>
      <c r="L80" s="106">
        <f t="shared" si="33"/>
        <v>1512</v>
      </c>
      <c r="M80" s="112">
        <f t="shared" si="34"/>
        <v>1728</v>
      </c>
      <c r="N80" s="153">
        <f t="shared" si="35"/>
        <v>1296</v>
      </c>
      <c r="P80" s="74">
        <v>1470</v>
      </c>
      <c r="Q80" s="73">
        <v>1680</v>
      </c>
      <c r="R80" s="73">
        <v>1260</v>
      </c>
      <c r="S80" s="70"/>
      <c r="T80" s="75">
        <f t="shared" si="38"/>
        <v>1400</v>
      </c>
      <c r="U80" s="74">
        <f t="shared" si="36"/>
        <v>1600</v>
      </c>
      <c r="V80" s="242">
        <f t="shared" si="32"/>
        <v>1200</v>
      </c>
    </row>
    <row r="81" spans="1:22" ht="17.25">
      <c r="A81" s="2"/>
      <c r="B81" s="110">
        <v>291</v>
      </c>
      <c r="C81" s="51" t="s">
        <v>67</v>
      </c>
      <c r="D81" s="4">
        <f t="shared" si="37"/>
        <v>1800</v>
      </c>
      <c r="E81" s="6" t="s">
        <v>10</v>
      </c>
      <c r="F81" s="45">
        <v>39266</v>
      </c>
      <c r="G81" s="101"/>
      <c r="H81" s="106">
        <f t="shared" si="21"/>
        <v>1600</v>
      </c>
      <c r="I81" s="112">
        <f t="shared" si="23"/>
        <v>1800</v>
      </c>
      <c r="J81" s="153">
        <f t="shared" si="20"/>
        <v>1400</v>
      </c>
      <c r="K81" s="101"/>
      <c r="L81" s="106">
        <f t="shared" si="33"/>
        <v>1728</v>
      </c>
      <c r="M81" s="112">
        <f t="shared" si="34"/>
        <v>1944.0000000000002</v>
      </c>
      <c r="N81" s="153">
        <f t="shared" si="35"/>
        <v>1512</v>
      </c>
      <c r="P81" s="74">
        <v>1680</v>
      </c>
      <c r="Q81" s="73">
        <v>1890</v>
      </c>
      <c r="R81" s="73">
        <v>1470</v>
      </c>
      <c r="S81" s="70"/>
      <c r="T81" s="75">
        <f t="shared" si="38"/>
        <v>1600</v>
      </c>
      <c r="U81" s="74">
        <f t="shared" si="36"/>
        <v>1800</v>
      </c>
      <c r="V81" s="242">
        <f t="shared" si="32"/>
        <v>1400</v>
      </c>
    </row>
    <row r="82" spans="1:22" ht="17.25">
      <c r="A82" s="2" t="s">
        <v>40</v>
      </c>
      <c r="B82" s="41">
        <v>279</v>
      </c>
      <c r="C82" s="249" t="s">
        <v>178</v>
      </c>
      <c r="D82" s="4">
        <f t="shared" si="37"/>
        <v>2000</v>
      </c>
      <c r="E82" s="6" t="s">
        <v>10</v>
      </c>
      <c r="F82" s="45">
        <v>41783</v>
      </c>
      <c r="G82" s="101"/>
      <c r="H82" s="106">
        <f t="shared" si="21"/>
        <v>1800</v>
      </c>
      <c r="I82" s="112">
        <f t="shared" si="23"/>
        <v>2000</v>
      </c>
      <c r="J82" s="153">
        <f t="shared" si="20"/>
        <v>1500</v>
      </c>
      <c r="K82" s="101"/>
      <c r="L82" s="106">
        <f t="shared" si="33"/>
        <v>1944.0000000000002</v>
      </c>
      <c r="M82" s="112">
        <f t="shared" si="34"/>
        <v>2160</v>
      </c>
      <c r="N82" s="153">
        <f t="shared" si="35"/>
        <v>1620</v>
      </c>
      <c r="P82" s="74">
        <v>1890</v>
      </c>
      <c r="Q82" s="73">
        <v>2100</v>
      </c>
      <c r="R82" s="73">
        <v>1575</v>
      </c>
      <c r="S82" s="70"/>
      <c r="T82" s="75">
        <f t="shared" si="38"/>
        <v>1800</v>
      </c>
      <c r="U82" s="74">
        <f t="shared" si="36"/>
        <v>2000</v>
      </c>
      <c r="V82" s="242">
        <f t="shared" si="32"/>
        <v>1500</v>
      </c>
    </row>
    <row r="83" spans="1:22" ht="17.25">
      <c r="A83" s="2"/>
      <c r="B83" s="111">
        <v>288</v>
      </c>
      <c r="C83" s="249" t="s">
        <v>212</v>
      </c>
      <c r="D83" s="4">
        <f t="shared" si="37"/>
        <v>2000</v>
      </c>
      <c r="E83" s="6" t="s">
        <v>10</v>
      </c>
      <c r="F83" s="45">
        <v>42934</v>
      </c>
      <c r="G83" s="101"/>
      <c r="H83" s="106">
        <f t="shared" si="21"/>
        <v>1800</v>
      </c>
      <c r="I83" s="112">
        <f t="shared" si="23"/>
        <v>2000</v>
      </c>
      <c r="J83" s="153">
        <f t="shared" si="20"/>
        <v>1600</v>
      </c>
      <c r="K83" s="101"/>
      <c r="L83" s="106">
        <f t="shared" si="33"/>
        <v>1944.0000000000002</v>
      </c>
      <c r="M83" s="112">
        <f t="shared" si="34"/>
        <v>2160</v>
      </c>
      <c r="N83" s="153">
        <f t="shared" si="35"/>
        <v>1728</v>
      </c>
      <c r="P83" s="74">
        <v>1890</v>
      </c>
      <c r="Q83" s="73">
        <v>2100</v>
      </c>
      <c r="R83" s="73">
        <v>1680</v>
      </c>
      <c r="S83" s="70"/>
      <c r="T83" s="75">
        <f t="shared" si="38"/>
        <v>1800</v>
      </c>
      <c r="U83" s="74">
        <f t="shared" si="36"/>
        <v>2000</v>
      </c>
      <c r="V83" s="242">
        <f t="shared" si="32"/>
        <v>1600</v>
      </c>
    </row>
    <row r="84" spans="1:22" ht="17.25">
      <c r="A84" s="2"/>
      <c r="B84" s="110">
        <v>293</v>
      </c>
      <c r="C84" s="248" t="s">
        <v>362</v>
      </c>
      <c r="D84" s="4">
        <f t="shared" si="37"/>
        <v>3000</v>
      </c>
      <c r="E84" s="6" t="s">
        <v>10</v>
      </c>
      <c r="F84" s="44">
        <v>45148</v>
      </c>
      <c r="G84" s="101"/>
      <c r="H84" s="106">
        <f t="shared" si="21"/>
        <v>2755</v>
      </c>
      <c r="I84" s="112">
        <f t="shared" si="23"/>
        <v>3000</v>
      </c>
      <c r="J84" s="153">
        <f t="shared" si="20"/>
        <v>2286</v>
      </c>
      <c r="K84" s="101"/>
      <c r="L84" s="106">
        <f t="shared" si="33"/>
        <v>2975.4</v>
      </c>
      <c r="M84" s="112">
        <f t="shared" si="34"/>
        <v>3240</v>
      </c>
      <c r="N84" s="153">
        <f t="shared" si="35"/>
        <v>2468.88</v>
      </c>
      <c r="P84" s="74">
        <v>2900</v>
      </c>
      <c r="Q84" s="73">
        <v>3150</v>
      </c>
      <c r="R84" s="73">
        <v>2400</v>
      </c>
      <c r="S84" s="70"/>
      <c r="T84" s="75">
        <v>2755</v>
      </c>
      <c r="U84" s="74">
        <f t="shared" si="36"/>
        <v>3000</v>
      </c>
      <c r="V84" s="242">
        <v>2286</v>
      </c>
    </row>
    <row r="85" spans="1:22" ht="17.25">
      <c r="A85" s="2"/>
      <c r="B85" s="2">
        <v>423</v>
      </c>
      <c r="C85" s="50" t="s">
        <v>68</v>
      </c>
      <c r="D85" s="4">
        <f t="shared" si="37"/>
        <v>1000</v>
      </c>
      <c r="E85" s="129" t="s">
        <v>12</v>
      </c>
      <c r="F85" s="45">
        <v>39753</v>
      </c>
      <c r="G85" s="101"/>
      <c r="H85" s="106">
        <f t="shared" si="21"/>
        <v>855</v>
      </c>
      <c r="I85" s="112">
        <f t="shared" si="23"/>
        <v>1000</v>
      </c>
      <c r="J85" s="153">
        <f t="shared" ref="J85:J105" si="39">SUM(V85)</f>
        <v>761.90476190476193</v>
      </c>
      <c r="K85" s="101"/>
      <c r="L85" s="106">
        <f t="shared" si="33"/>
        <v>923.40000000000009</v>
      </c>
      <c r="M85" s="112">
        <f t="shared" si="34"/>
        <v>1080</v>
      </c>
      <c r="N85" s="153">
        <f t="shared" si="35"/>
        <v>822.85714285714289</v>
      </c>
      <c r="P85" s="74">
        <v>900</v>
      </c>
      <c r="Q85" s="77">
        <v>1050</v>
      </c>
      <c r="R85" s="77">
        <v>800</v>
      </c>
      <c r="S85" s="70"/>
      <c r="T85" s="75">
        <v>855</v>
      </c>
      <c r="U85" s="74">
        <f t="shared" si="36"/>
        <v>1000</v>
      </c>
      <c r="V85" s="242">
        <f t="shared" ref="V85:V95" si="40">SUM(R85/1.05)</f>
        <v>761.90476190476193</v>
      </c>
    </row>
    <row r="86" spans="1:22" ht="17.25">
      <c r="A86" s="2" t="s">
        <v>41</v>
      </c>
      <c r="B86" s="2">
        <v>424</v>
      </c>
      <c r="C86" s="53" t="s">
        <v>176</v>
      </c>
      <c r="D86" s="4">
        <f t="shared" si="37"/>
        <v>10000</v>
      </c>
      <c r="E86" s="133" t="s">
        <v>12</v>
      </c>
      <c r="F86" s="42" t="s">
        <v>36</v>
      </c>
      <c r="H86" s="106">
        <f t="shared" si="21"/>
        <v>10000</v>
      </c>
      <c r="I86" s="112">
        <f t="shared" si="23"/>
        <v>10000</v>
      </c>
      <c r="J86" s="153">
        <f t="shared" si="39"/>
        <v>10000</v>
      </c>
      <c r="L86" s="106">
        <f t="shared" si="33"/>
        <v>10800</v>
      </c>
      <c r="M86" s="112">
        <f t="shared" si="34"/>
        <v>10800</v>
      </c>
      <c r="N86" s="153">
        <f t="shared" si="35"/>
        <v>10800</v>
      </c>
      <c r="P86" s="74">
        <v>10500</v>
      </c>
      <c r="Q86" s="86">
        <v>10500</v>
      </c>
      <c r="R86" s="86">
        <v>10500</v>
      </c>
      <c r="S86" s="70"/>
      <c r="T86" s="75">
        <f>SUM(P86/1.05)</f>
        <v>10000</v>
      </c>
      <c r="U86" s="74">
        <f t="shared" si="36"/>
        <v>10000</v>
      </c>
      <c r="V86" s="242">
        <f t="shared" si="40"/>
        <v>10000</v>
      </c>
    </row>
    <row r="87" spans="1:22" ht="17.25">
      <c r="A87" s="2"/>
      <c r="B87" s="2">
        <v>425</v>
      </c>
      <c r="C87" s="50" t="s">
        <v>177</v>
      </c>
      <c r="D87" s="4">
        <f t="shared" si="37"/>
        <v>5000</v>
      </c>
      <c r="E87" s="129" t="s">
        <v>12</v>
      </c>
      <c r="F87" s="42" t="s">
        <v>36</v>
      </c>
      <c r="H87" s="106">
        <f t="shared" ref="H87:H105" si="41">SUM(T87)</f>
        <v>5000</v>
      </c>
      <c r="I87" s="112">
        <f t="shared" si="23"/>
        <v>5000</v>
      </c>
      <c r="J87" s="153">
        <f t="shared" si="39"/>
        <v>5000</v>
      </c>
      <c r="L87" s="106">
        <f t="shared" si="33"/>
        <v>5400</v>
      </c>
      <c r="M87" s="112">
        <f t="shared" si="34"/>
        <v>5400</v>
      </c>
      <c r="N87" s="153">
        <f t="shared" si="35"/>
        <v>5400</v>
      </c>
      <c r="P87" s="74">
        <v>5250</v>
      </c>
      <c r="Q87" s="77">
        <v>5250</v>
      </c>
      <c r="R87" s="77">
        <v>5250</v>
      </c>
      <c r="S87" s="70"/>
      <c r="T87" s="75">
        <f>SUM(P87/1.05)</f>
        <v>5000</v>
      </c>
      <c r="U87" s="74">
        <f t="shared" si="36"/>
        <v>5000</v>
      </c>
      <c r="V87" s="242">
        <f t="shared" si="40"/>
        <v>5000</v>
      </c>
    </row>
    <row r="88" spans="1:22" ht="17.25">
      <c r="A88" s="2"/>
      <c r="B88" s="2">
        <v>537</v>
      </c>
      <c r="C88" s="48" t="s">
        <v>128</v>
      </c>
      <c r="D88" s="4">
        <f>ROUNDDOWN(I88,1)</f>
        <v>1047.5999999999999</v>
      </c>
      <c r="E88" s="134" t="s">
        <v>10</v>
      </c>
      <c r="F88" s="45">
        <v>40163</v>
      </c>
      <c r="G88" s="101"/>
      <c r="H88" s="106">
        <f t="shared" si="41"/>
        <v>946</v>
      </c>
      <c r="I88" s="112">
        <f t="shared" ref="I88:I105" si="42">SUM(U88)</f>
        <v>1047.6190476190475</v>
      </c>
      <c r="J88" s="153">
        <f t="shared" si="39"/>
        <v>857.14285714285711</v>
      </c>
      <c r="K88" s="101"/>
      <c r="L88" s="106">
        <f t="shared" si="33"/>
        <v>1021.6800000000001</v>
      </c>
      <c r="M88" s="112">
        <f t="shared" si="34"/>
        <v>1131.4285714285713</v>
      </c>
      <c r="N88" s="153">
        <f t="shared" si="35"/>
        <v>925.71428571428578</v>
      </c>
      <c r="P88" s="74">
        <v>1000</v>
      </c>
      <c r="Q88" s="87">
        <v>1100</v>
      </c>
      <c r="R88" s="87">
        <v>900</v>
      </c>
      <c r="S88" s="70"/>
      <c r="T88" s="75">
        <v>946</v>
      </c>
      <c r="U88" s="74">
        <f t="shared" si="36"/>
        <v>1047.6190476190475</v>
      </c>
      <c r="V88" s="242">
        <f t="shared" si="40"/>
        <v>857.14285714285711</v>
      </c>
    </row>
    <row r="89" spans="1:22" ht="17.25">
      <c r="A89" s="2"/>
      <c r="B89" s="2">
        <v>539</v>
      </c>
      <c r="C89" s="48" t="s">
        <v>135</v>
      </c>
      <c r="D89" s="4">
        <f>ROUNDDOWN(I89,1)</f>
        <v>1142.8</v>
      </c>
      <c r="E89" s="6" t="s">
        <v>10</v>
      </c>
      <c r="F89" s="45">
        <v>40507</v>
      </c>
      <c r="G89" s="101"/>
      <c r="H89" s="106">
        <f t="shared" si="41"/>
        <v>1046</v>
      </c>
      <c r="I89" s="112">
        <f t="shared" si="42"/>
        <v>1142.8571428571429</v>
      </c>
      <c r="J89" s="153">
        <f t="shared" si="39"/>
        <v>952.38095238095229</v>
      </c>
      <c r="K89" s="101"/>
      <c r="L89" s="106">
        <f t="shared" si="33"/>
        <v>1129.68</v>
      </c>
      <c r="M89" s="112">
        <f t="shared" si="34"/>
        <v>1234.2857142857144</v>
      </c>
      <c r="N89" s="153">
        <f t="shared" si="35"/>
        <v>1028.5714285714284</v>
      </c>
      <c r="P89" s="74">
        <v>1100</v>
      </c>
      <c r="Q89" s="77">
        <v>1200</v>
      </c>
      <c r="R89" s="77">
        <v>1000</v>
      </c>
      <c r="S89" s="70"/>
      <c r="T89" s="75">
        <v>1046</v>
      </c>
      <c r="U89" s="74">
        <f t="shared" si="36"/>
        <v>1142.8571428571429</v>
      </c>
      <c r="V89" s="242">
        <f t="shared" si="40"/>
        <v>952.38095238095229</v>
      </c>
    </row>
    <row r="90" spans="1:22" ht="17.25">
      <c r="A90" s="2" t="s">
        <v>182</v>
      </c>
      <c r="B90" s="41">
        <v>540</v>
      </c>
      <c r="C90" s="248" t="s">
        <v>225</v>
      </c>
      <c r="D90" s="4">
        <f t="shared" ref="D90:D101" si="43">ROUNDDOWN(I90,0)</f>
        <v>2600</v>
      </c>
      <c r="E90" s="6" t="s">
        <v>10</v>
      </c>
      <c r="F90" s="45">
        <v>41246</v>
      </c>
      <c r="G90" s="101"/>
      <c r="H90" s="106">
        <f t="shared" si="41"/>
        <v>2286</v>
      </c>
      <c r="I90" s="112">
        <f t="shared" si="42"/>
        <v>2600</v>
      </c>
      <c r="J90" s="153">
        <f t="shared" si="39"/>
        <v>2200</v>
      </c>
      <c r="K90" s="101"/>
      <c r="L90" s="106">
        <f t="shared" si="33"/>
        <v>2468.88</v>
      </c>
      <c r="M90" s="112">
        <f t="shared" si="34"/>
        <v>2808</v>
      </c>
      <c r="N90" s="153">
        <f t="shared" si="35"/>
        <v>2376</v>
      </c>
      <c r="P90" s="74">
        <v>2400</v>
      </c>
      <c r="Q90" s="77">
        <v>2730</v>
      </c>
      <c r="R90" s="77">
        <v>2310</v>
      </c>
      <c r="S90" s="70"/>
      <c r="T90" s="75">
        <v>2286</v>
      </c>
      <c r="U90" s="74">
        <f t="shared" si="36"/>
        <v>2600</v>
      </c>
      <c r="V90" s="242">
        <f t="shared" si="40"/>
        <v>2200</v>
      </c>
    </row>
    <row r="91" spans="1:22" ht="17.25">
      <c r="A91" s="2"/>
      <c r="B91" s="2">
        <v>541</v>
      </c>
      <c r="C91" s="255" t="s">
        <v>308</v>
      </c>
      <c r="D91" s="4">
        <f t="shared" si="43"/>
        <v>5400</v>
      </c>
      <c r="E91" s="6" t="s">
        <v>10</v>
      </c>
      <c r="F91" s="45">
        <v>44495</v>
      </c>
      <c r="G91" s="101"/>
      <c r="H91" s="106">
        <f t="shared" si="41"/>
        <v>5182</v>
      </c>
      <c r="I91" s="112">
        <f t="shared" si="42"/>
        <v>5400</v>
      </c>
      <c r="J91" s="153">
        <f t="shared" si="39"/>
        <v>5000</v>
      </c>
      <c r="K91" s="101"/>
      <c r="L91" s="106">
        <f t="shared" si="33"/>
        <v>5596.56</v>
      </c>
      <c r="M91" s="112">
        <f t="shared" si="34"/>
        <v>5832</v>
      </c>
      <c r="N91" s="153">
        <f t="shared" si="35"/>
        <v>5400</v>
      </c>
      <c r="P91" s="74">
        <v>5450</v>
      </c>
      <c r="Q91" s="73">
        <v>5670</v>
      </c>
      <c r="R91" s="73">
        <v>5250</v>
      </c>
      <c r="S91" s="70"/>
      <c r="T91" s="75">
        <v>5182</v>
      </c>
      <c r="U91" s="74">
        <f t="shared" si="36"/>
        <v>5400</v>
      </c>
      <c r="V91" s="242">
        <f t="shared" si="40"/>
        <v>5000</v>
      </c>
    </row>
    <row r="92" spans="1:22" ht="17.25">
      <c r="A92" s="2"/>
      <c r="B92" s="2">
        <v>542</v>
      </c>
      <c r="C92" s="249" t="s">
        <v>309</v>
      </c>
      <c r="D92" s="4">
        <f t="shared" si="43"/>
        <v>2200</v>
      </c>
      <c r="E92" s="6" t="s">
        <v>10</v>
      </c>
      <c r="F92" s="45">
        <v>44495</v>
      </c>
      <c r="G92" s="101"/>
      <c r="H92" s="106">
        <f t="shared" si="41"/>
        <v>2182</v>
      </c>
      <c r="I92" s="112">
        <f t="shared" si="42"/>
        <v>2200</v>
      </c>
      <c r="J92" s="153">
        <f t="shared" si="39"/>
        <v>2142.8571428571427</v>
      </c>
      <c r="K92" s="101"/>
      <c r="L92" s="106">
        <f t="shared" si="33"/>
        <v>2356.56</v>
      </c>
      <c r="M92" s="112">
        <f t="shared" si="34"/>
        <v>2376</v>
      </c>
      <c r="N92" s="153">
        <f t="shared" si="35"/>
        <v>2314.2857142857142</v>
      </c>
      <c r="P92" s="74">
        <v>2300</v>
      </c>
      <c r="Q92" s="73">
        <v>2310</v>
      </c>
      <c r="R92" s="73">
        <v>2250</v>
      </c>
      <c r="S92" s="70"/>
      <c r="T92" s="75">
        <v>2182</v>
      </c>
      <c r="U92" s="74">
        <f t="shared" si="36"/>
        <v>2200</v>
      </c>
      <c r="V92" s="242">
        <f t="shared" si="40"/>
        <v>2142.8571428571427</v>
      </c>
    </row>
    <row r="93" spans="1:22" ht="17.25">
      <c r="A93" s="2"/>
      <c r="B93" s="2">
        <v>538</v>
      </c>
      <c r="C93" s="249" t="s">
        <v>357</v>
      </c>
      <c r="D93" s="4">
        <f t="shared" si="43"/>
        <v>2400</v>
      </c>
      <c r="E93" s="6" t="s">
        <v>10</v>
      </c>
      <c r="F93" s="60">
        <v>45101</v>
      </c>
      <c r="G93" s="101"/>
      <c r="H93" s="106">
        <f t="shared" si="41"/>
        <v>2091</v>
      </c>
      <c r="I93" s="112">
        <f t="shared" si="42"/>
        <v>2400</v>
      </c>
      <c r="J93" s="153">
        <f t="shared" si="39"/>
        <v>1952.3809523809523</v>
      </c>
      <c r="K93" s="101"/>
      <c r="L93" s="106">
        <f t="shared" si="33"/>
        <v>2258.2800000000002</v>
      </c>
      <c r="M93" s="112">
        <f t="shared" si="34"/>
        <v>2592</v>
      </c>
      <c r="N93" s="153">
        <f t="shared" si="35"/>
        <v>2108.5714285714284</v>
      </c>
      <c r="P93" s="74">
        <v>2200</v>
      </c>
      <c r="Q93" s="73">
        <v>2520</v>
      </c>
      <c r="R93" s="73">
        <v>2050</v>
      </c>
      <c r="S93" s="70"/>
      <c r="T93" s="75">
        <v>2091</v>
      </c>
      <c r="U93" s="74">
        <f t="shared" si="36"/>
        <v>2400</v>
      </c>
      <c r="V93" s="242">
        <f t="shared" si="40"/>
        <v>1952.3809523809523</v>
      </c>
    </row>
    <row r="94" spans="1:22" ht="17.25">
      <c r="A94" s="2"/>
      <c r="B94" s="2">
        <v>550</v>
      </c>
      <c r="C94" s="255" t="s">
        <v>306</v>
      </c>
      <c r="D94" s="4">
        <f t="shared" si="43"/>
        <v>5400</v>
      </c>
      <c r="E94" s="6" t="s">
        <v>10</v>
      </c>
      <c r="F94" s="44" t="s">
        <v>282</v>
      </c>
      <c r="G94" s="101"/>
      <c r="H94" s="106">
        <f t="shared" si="41"/>
        <v>4755</v>
      </c>
      <c r="I94" s="112">
        <f t="shared" si="42"/>
        <v>5400</v>
      </c>
      <c r="J94" s="153">
        <f t="shared" si="39"/>
        <v>4571.4285714285716</v>
      </c>
      <c r="K94" s="101"/>
      <c r="L94" s="106">
        <f t="shared" si="33"/>
        <v>5135.4000000000005</v>
      </c>
      <c r="M94" s="112">
        <f t="shared" si="34"/>
        <v>5832</v>
      </c>
      <c r="N94" s="153">
        <f t="shared" si="35"/>
        <v>4937.1428571428578</v>
      </c>
      <c r="P94" s="74">
        <v>5000</v>
      </c>
      <c r="Q94" s="73">
        <v>5670</v>
      </c>
      <c r="R94" s="73">
        <v>4800</v>
      </c>
      <c r="S94" s="70"/>
      <c r="T94" s="75">
        <v>4755</v>
      </c>
      <c r="U94" s="74">
        <f t="shared" si="36"/>
        <v>5400</v>
      </c>
      <c r="V94" s="242">
        <f t="shared" si="40"/>
        <v>4571.4285714285716</v>
      </c>
    </row>
    <row r="95" spans="1:22" ht="18" thickBot="1">
      <c r="A95" s="3"/>
      <c r="B95" s="3">
        <v>551</v>
      </c>
      <c r="C95" s="253" t="s">
        <v>307</v>
      </c>
      <c r="D95" s="100">
        <f t="shared" si="43"/>
        <v>2800</v>
      </c>
      <c r="E95" s="132" t="s">
        <v>10</v>
      </c>
      <c r="F95" s="69" t="s">
        <v>282</v>
      </c>
      <c r="G95" s="101"/>
      <c r="H95" s="106">
        <f t="shared" si="41"/>
        <v>2755</v>
      </c>
      <c r="I95" s="112">
        <f t="shared" si="42"/>
        <v>2800</v>
      </c>
      <c r="J95" s="153">
        <f t="shared" si="39"/>
        <v>2714.2857142857142</v>
      </c>
      <c r="K95" s="101"/>
      <c r="L95" s="106">
        <f t="shared" si="33"/>
        <v>2975.4</v>
      </c>
      <c r="M95" s="112">
        <f t="shared" si="34"/>
        <v>3024</v>
      </c>
      <c r="N95" s="153">
        <f t="shared" si="35"/>
        <v>2931.4285714285716</v>
      </c>
      <c r="P95" s="74">
        <v>2900</v>
      </c>
      <c r="Q95" s="73">
        <v>2940</v>
      </c>
      <c r="R95" s="73">
        <v>2850</v>
      </c>
      <c r="S95" s="70"/>
      <c r="T95" s="75">
        <v>2755</v>
      </c>
      <c r="U95" s="74">
        <f t="shared" si="36"/>
        <v>2800</v>
      </c>
      <c r="V95" s="242">
        <f t="shared" si="40"/>
        <v>2714.2857142857142</v>
      </c>
    </row>
    <row r="96" spans="1:22" ht="17.25">
      <c r="A96" s="2"/>
      <c r="B96" s="5">
        <v>303</v>
      </c>
      <c r="C96" s="247" t="s">
        <v>198</v>
      </c>
      <c r="D96" s="98">
        <f t="shared" si="43"/>
        <v>1000</v>
      </c>
      <c r="E96" s="134" t="s">
        <v>10</v>
      </c>
      <c r="F96" s="44">
        <v>42578</v>
      </c>
      <c r="G96" s="101"/>
      <c r="H96" s="139">
        <f t="shared" si="41"/>
        <v>791</v>
      </c>
      <c r="I96" s="140">
        <f t="shared" si="42"/>
        <v>1000</v>
      </c>
      <c r="J96" s="156">
        <f t="shared" si="39"/>
        <v>700</v>
      </c>
      <c r="K96" s="101"/>
      <c r="L96" s="139">
        <f t="shared" si="33"/>
        <v>854.28000000000009</v>
      </c>
      <c r="M96" s="140">
        <f t="shared" si="34"/>
        <v>1080</v>
      </c>
      <c r="N96" s="156">
        <f t="shared" si="35"/>
        <v>756</v>
      </c>
      <c r="P96" s="143">
        <v>836.8</v>
      </c>
      <c r="Q96" s="76">
        <v>1050</v>
      </c>
      <c r="R96" s="76">
        <v>735</v>
      </c>
      <c r="S96" s="70"/>
      <c r="T96" s="75">
        <v>791</v>
      </c>
      <c r="U96" s="74">
        <v>1000</v>
      </c>
      <c r="V96" s="242">
        <v>700</v>
      </c>
    </row>
    <row r="97" spans="1:22" ht="17.25">
      <c r="A97" s="2"/>
      <c r="B97" s="2">
        <v>304</v>
      </c>
      <c r="C97" s="51" t="s">
        <v>69</v>
      </c>
      <c r="D97" s="4">
        <f t="shared" si="43"/>
        <v>1500</v>
      </c>
      <c r="E97" s="6" t="s">
        <v>14</v>
      </c>
      <c r="F97" s="45">
        <v>35716</v>
      </c>
      <c r="G97" s="101"/>
      <c r="H97" s="106">
        <f t="shared" si="41"/>
        <v>1200</v>
      </c>
      <c r="I97" s="112">
        <f t="shared" si="42"/>
        <v>1500</v>
      </c>
      <c r="J97" s="153">
        <f t="shared" si="39"/>
        <v>1100</v>
      </c>
      <c r="K97" s="101"/>
      <c r="L97" s="106">
        <f t="shared" si="33"/>
        <v>1296</v>
      </c>
      <c r="M97" s="112">
        <f t="shared" si="34"/>
        <v>1620</v>
      </c>
      <c r="N97" s="153">
        <f t="shared" si="35"/>
        <v>1188</v>
      </c>
      <c r="P97" s="74">
        <v>1260</v>
      </c>
      <c r="Q97" s="73">
        <v>1575</v>
      </c>
      <c r="R97" s="73">
        <v>1155</v>
      </c>
      <c r="S97" s="70"/>
      <c r="T97" s="75">
        <f t="shared" ref="T97:V98" si="44">SUM(P97/1.05)</f>
        <v>1200</v>
      </c>
      <c r="U97" s="74">
        <f t="shared" si="44"/>
        <v>1500</v>
      </c>
      <c r="V97" s="242">
        <f t="shared" si="44"/>
        <v>1100</v>
      </c>
    </row>
    <row r="98" spans="1:22" ht="17.25">
      <c r="A98" s="2" t="s">
        <v>4</v>
      </c>
      <c r="B98" s="2">
        <v>309</v>
      </c>
      <c r="C98" s="51" t="s">
        <v>70</v>
      </c>
      <c r="D98" s="4">
        <f t="shared" si="43"/>
        <v>1200</v>
      </c>
      <c r="E98" s="6" t="s">
        <v>10</v>
      </c>
      <c r="F98" s="45">
        <v>31463</v>
      </c>
      <c r="G98" s="101"/>
      <c r="H98" s="106">
        <f t="shared" si="41"/>
        <v>1000</v>
      </c>
      <c r="I98" s="112">
        <f t="shared" si="42"/>
        <v>1200</v>
      </c>
      <c r="J98" s="153">
        <f t="shared" si="39"/>
        <v>900</v>
      </c>
      <c r="K98" s="101"/>
      <c r="L98" s="106">
        <f t="shared" si="33"/>
        <v>1080</v>
      </c>
      <c r="M98" s="112">
        <f t="shared" si="34"/>
        <v>1296</v>
      </c>
      <c r="N98" s="153">
        <f t="shared" si="35"/>
        <v>972.00000000000011</v>
      </c>
      <c r="P98" s="74">
        <v>1050</v>
      </c>
      <c r="Q98" s="73">
        <v>1260</v>
      </c>
      <c r="R98" s="73">
        <v>945</v>
      </c>
      <c r="S98" s="70"/>
      <c r="T98" s="75">
        <f t="shared" si="44"/>
        <v>1000</v>
      </c>
      <c r="U98" s="74">
        <f t="shared" si="44"/>
        <v>1200</v>
      </c>
      <c r="V98" s="242">
        <f t="shared" si="44"/>
        <v>900</v>
      </c>
    </row>
    <row r="99" spans="1:22" ht="17.25">
      <c r="A99" s="2"/>
      <c r="B99" s="2">
        <v>310</v>
      </c>
      <c r="C99" s="51" t="s">
        <v>71</v>
      </c>
      <c r="D99" s="4">
        <f t="shared" si="43"/>
        <v>1400</v>
      </c>
      <c r="E99" s="6" t="s">
        <v>10</v>
      </c>
      <c r="F99" s="42" t="s">
        <v>133</v>
      </c>
      <c r="H99" s="106">
        <f t="shared" si="41"/>
        <v>1191</v>
      </c>
      <c r="I99" s="112">
        <f t="shared" si="42"/>
        <v>1400</v>
      </c>
      <c r="J99" s="153">
        <f t="shared" si="39"/>
        <v>1100</v>
      </c>
      <c r="L99" s="106">
        <f t="shared" si="33"/>
        <v>1286.28</v>
      </c>
      <c r="M99" s="112">
        <f t="shared" si="34"/>
        <v>1512</v>
      </c>
      <c r="N99" s="153">
        <f t="shared" si="35"/>
        <v>1188</v>
      </c>
      <c r="P99" s="74">
        <v>1259</v>
      </c>
      <c r="Q99" s="73">
        <v>1470</v>
      </c>
      <c r="R99" s="79">
        <v>1155</v>
      </c>
      <c r="S99" s="70"/>
      <c r="T99" s="75">
        <v>1191</v>
      </c>
      <c r="U99" s="74">
        <f t="shared" ref="U99:V103" si="45">SUM(Q99/1.05)</f>
        <v>1400</v>
      </c>
      <c r="V99" s="242">
        <f t="shared" si="45"/>
        <v>1100</v>
      </c>
    </row>
    <row r="100" spans="1:22" ht="17.25">
      <c r="A100" s="2"/>
      <c r="B100" s="2">
        <v>311</v>
      </c>
      <c r="C100" s="51" t="s">
        <v>72</v>
      </c>
      <c r="D100" s="4">
        <f t="shared" si="43"/>
        <v>2190</v>
      </c>
      <c r="E100" s="6" t="s">
        <v>10</v>
      </c>
      <c r="F100" s="45">
        <v>35598</v>
      </c>
      <c r="G100" s="101"/>
      <c r="H100" s="106">
        <f t="shared" si="41"/>
        <v>2091</v>
      </c>
      <c r="I100" s="112">
        <f t="shared" si="42"/>
        <v>2190</v>
      </c>
      <c r="J100" s="153">
        <f t="shared" si="39"/>
        <v>2000</v>
      </c>
      <c r="K100" s="101"/>
      <c r="L100" s="106">
        <f t="shared" si="33"/>
        <v>2258.2800000000002</v>
      </c>
      <c r="M100" s="112">
        <f t="shared" si="34"/>
        <v>2365.2000000000003</v>
      </c>
      <c r="N100" s="153">
        <f t="shared" si="35"/>
        <v>2160</v>
      </c>
      <c r="P100" s="74">
        <v>2200</v>
      </c>
      <c r="Q100" s="73">
        <v>2299.5</v>
      </c>
      <c r="R100" s="79">
        <v>2100</v>
      </c>
      <c r="S100" s="70"/>
      <c r="T100" s="75">
        <v>2091</v>
      </c>
      <c r="U100" s="74">
        <f t="shared" si="45"/>
        <v>2190</v>
      </c>
      <c r="V100" s="242">
        <f t="shared" si="45"/>
        <v>2000</v>
      </c>
    </row>
    <row r="101" spans="1:22" ht="17.25">
      <c r="A101" s="2"/>
      <c r="B101" s="2">
        <v>312</v>
      </c>
      <c r="C101" s="51" t="s">
        <v>73</v>
      </c>
      <c r="D101" s="4">
        <f t="shared" si="43"/>
        <v>2190</v>
      </c>
      <c r="E101" s="8" t="s">
        <v>10</v>
      </c>
      <c r="F101" s="44">
        <v>34790</v>
      </c>
      <c r="G101" s="101"/>
      <c r="H101" s="106">
        <f t="shared" si="41"/>
        <v>2091</v>
      </c>
      <c r="I101" s="112">
        <f t="shared" si="42"/>
        <v>2190</v>
      </c>
      <c r="J101" s="153">
        <f t="shared" si="39"/>
        <v>2000</v>
      </c>
      <c r="K101" s="101"/>
      <c r="L101" s="106">
        <f t="shared" si="33"/>
        <v>2258.2800000000002</v>
      </c>
      <c r="M101" s="112">
        <f t="shared" si="34"/>
        <v>2365.2000000000003</v>
      </c>
      <c r="N101" s="153">
        <f t="shared" si="35"/>
        <v>2160</v>
      </c>
      <c r="P101" s="74">
        <v>2200</v>
      </c>
      <c r="Q101" s="73">
        <v>2299.5</v>
      </c>
      <c r="R101" s="79">
        <v>2100</v>
      </c>
      <c r="S101" s="70"/>
      <c r="T101" s="75">
        <v>2091</v>
      </c>
      <c r="U101" s="74">
        <f t="shared" si="45"/>
        <v>2190</v>
      </c>
      <c r="V101" s="242">
        <f t="shared" si="45"/>
        <v>2000</v>
      </c>
    </row>
    <row r="102" spans="1:22" ht="17.25">
      <c r="A102" s="2"/>
      <c r="B102" s="2">
        <v>313</v>
      </c>
      <c r="C102" s="48" t="s">
        <v>74</v>
      </c>
      <c r="D102" s="4">
        <f>ROUNDDOWN(I102,1)</f>
        <v>2380.9</v>
      </c>
      <c r="E102" s="6" t="s">
        <v>10</v>
      </c>
      <c r="F102" s="45">
        <v>36880</v>
      </c>
      <c r="G102" s="101"/>
      <c r="H102" s="106">
        <f t="shared" si="41"/>
        <v>2282</v>
      </c>
      <c r="I102" s="112">
        <f t="shared" si="42"/>
        <v>2380.9523809523807</v>
      </c>
      <c r="J102" s="153">
        <f t="shared" si="39"/>
        <v>2190.4761904761904</v>
      </c>
      <c r="K102" s="101"/>
      <c r="L102" s="106">
        <f t="shared" si="33"/>
        <v>2464.56</v>
      </c>
      <c r="M102" s="112">
        <f t="shared" si="34"/>
        <v>2571.4285714285716</v>
      </c>
      <c r="N102" s="153">
        <f t="shared" si="35"/>
        <v>2365.7142857142858</v>
      </c>
      <c r="P102" s="74">
        <v>2400</v>
      </c>
      <c r="Q102" s="73">
        <v>2500</v>
      </c>
      <c r="R102" s="79">
        <v>2300</v>
      </c>
      <c r="S102" s="70"/>
      <c r="T102" s="75">
        <v>2282</v>
      </c>
      <c r="U102" s="74">
        <f t="shared" si="45"/>
        <v>2380.9523809523807</v>
      </c>
      <c r="V102" s="242">
        <f t="shared" si="45"/>
        <v>2190.4761904761904</v>
      </c>
    </row>
    <row r="103" spans="1:22" ht="17.25">
      <c r="A103" s="2"/>
      <c r="B103" s="2">
        <v>403</v>
      </c>
      <c r="C103" s="48" t="s">
        <v>75</v>
      </c>
      <c r="D103" s="4">
        <f t="shared" ref="D103:D129" si="46">ROUNDDOWN(I103,0)</f>
        <v>600</v>
      </c>
      <c r="E103" s="8" t="s">
        <v>12</v>
      </c>
      <c r="F103" s="42"/>
      <c r="H103" s="106">
        <f t="shared" si="41"/>
        <v>528</v>
      </c>
      <c r="I103" s="112">
        <f t="shared" si="42"/>
        <v>600</v>
      </c>
      <c r="J103" s="153">
        <f t="shared" si="39"/>
        <v>495.23809523809524</v>
      </c>
      <c r="L103" s="106">
        <f t="shared" si="33"/>
        <v>570.24</v>
      </c>
      <c r="M103" s="112">
        <f t="shared" si="34"/>
        <v>648</v>
      </c>
      <c r="N103" s="153">
        <f t="shared" si="35"/>
        <v>534.85714285714289</v>
      </c>
      <c r="P103" s="74">
        <v>560</v>
      </c>
      <c r="Q103" s="73">
        <v>630</v>
      </c>
      <c r="R103" s="73">
        <v>520</v>
      </c>
      <c r="S103" s="70"/>
      <c r="T103" s="75">
        <v>528</v>
      </c>
      <c r="U103" s="74">
        <f t="shared" si="45"/>
        <v>600</v>
      </c>
      <c r="V103" s="242">
        <f t="shared" si="45"/>
        <v>495.23809523809524</v>
      </c>
    </row>
    <row r="104" spans="1:22" ht="17.25">
      <c r="A104" s="2"/>
      <c r="B104" s="41">
        <v>405</v>
      </c>
      <c r="C104" s="248" t="s">
        <v>173</v>
      </c>
      <c r="D104" s="4">
        <f t="shared" si="46"/>
        <v>728</v>
      </c>
      <c r="E104" s="8" t="s">
        <v>12</v>
      </c>
      <c r="F104" s="114"/>
      <c r="G104" s="104"/>
      <c r="H104" s="106">
        <f t="shared" si="41"/>
        <v>728</v>
      </c>
      <c r="I104" s="112">
        <f t="shared" si="42"/>
        <v>728</v>
      </c>
      <c r="J104" s="153">
        <f t="shared" si="39"/>
        <v>728</v>
      </c>
      <c r="L104" s="106">
        <f t="shared" si="33"/>
        <v>786.24</v>
      </c>
      <c r="M104" s="112">
        <f t="shared" si="34"/>
        <v>786.24</v>
      </c>
      <c r="N104" s="153">
        <f t="shared" si="35"/>
        <v>786.24</v>
      </c>
      <c r="P104" s="145">
        <v>778</v>
      </c>
      <c r="Q104" s="77">
        <v>778</v>
      </c>
      <c r="R104" s="77">
        <v>778</v>
      </c>
      <c r="S104" s="70"/>
      <c r="T104" s="75">
        <v>728</v>
      </c>
      <c r="U104" s="74">
        <v>728</v>
      </c>
      <c r="V104" s="242">
        <v>728</v>
      </c>
    </row>
    <row r="105" spans="1:22" ht="17.25">
      <c r="A105" s="2" t="s">
        <v>7</v>
      </c>
      <c r="B105" s="110">
        <v>407</v>
      </c>
      <c r="C105" s="248" t="s">
        <v>443</v>
      </c>
      <c r="D105" s="4">
        <f t="shared" si="46"/>
        <v>1455</v>
      </c>
      <c r="E105" s="8" t="s">
        <v>12</v>
      </c>
      <c r="F105" s="114" t="s">
        <v>437</v>
      </c>
      <c r="G105" s="104"/>
      <c r="H105" s="106">
        <f t="shared" si="41"/>
        <v>1455</v>
      </c>
      <c r="I105" s="112">
        <f t="shared" si="42"/>
        <v>1455</v>
      </c>
      <c r="J105" s="153">
        <f t="shared" si="39"/>
        <v>1455</v>
      </c>
      <c r="L105" s="106">
        <f t="shared" si="33"/>
        <v>1571.4</v>
      </c>
      <c r="M105" s="112">
        <f t="shared" si="34"/>
        <v>1571.4</v>
      </c>
      <c r="N105" s="153">
        <f t="shared" si="35"/>
        <v>1571.4</v>
      </c>
      <c r="P105" s="145">
        <v>1556</v>
      </c>
      <c r="Q105" s="77">
        <v>1556</v>
      </c>
      <c r="R105" s="77">
        <v>1556</v>
      </c>
      <c r="S105" s="70"/>
      <c r="T105" s="75">
        <v>1455</v>
      </c>
      <c r="U105" s="74">
        <v>1455</v>
      </c>
      <c r="V105" s="242">
        <v>1455</v>
      </c>
    </row>
    <row r="106" spans="1:22" ht="17.25">
      <c r="A106" s="2"/>
      <c r="B106" s="111">
        <v>409</v>
      </c>
      <c r="C106" s="248" t="s">
        <v>174</v>
      </c>
      <c r="D106" s="4">
        <f t="shared" si="46"/>
        <v>9091</v>
      </c>
      <c r="E106" s="129" t="s">
        <v>64</v>
      </c>
      <c r="F106" s="114"/>
      <c r="G106" s="104"/>
      <c r="H106" s="106">
        <f t="shared" ref="H106" si="47">SUM(T106)</f>
        <v>9091</v>
      </c>
      <c r="I106" s="112">
        <f t="shared" ref="I106" si="48">SUM(U106)</f>
        <v>9091</v>
      </c>
      <c r="J106" s="153">
        <f t="shared" ref="J106" si="49">SUM(V106)</f>
        <v>9091</v>
      </c>
      <c r="L106" s="106">
        <f t="shared" si="33"/>
        <v>9818.2800000000007</v>
      </c>
      <c r="M106" s="112">
        <f t="shared" si="34"/>
        <v>9818.2800000000007</v>
      </c>
      <c r="N106" s="153">
        <f t="shared" si="35"/>
        <v>9818.2800000000007</v>
      </c>
      <c r="P106" s="145">
        <v>9723</v>
      </c>
      <c r="Q106" s="77">
        <v>9723</v>
      </c>
      <c r="R106" s="77">
        <v>9723</v>
      </c>
      <c r="S106" s="70"/>
      <c r="T106" s="75">
        <v>9091</v>
      </c>
      <c r="U106" s="74">
        <v>9091</v>
      </c>
      <c r="V106" s="242">
        <v>9091</v>
      </c>
    </row>
    <row r="107" spans="1:22" ht="17.25">
      <c r="A107" s="2"/>
      <c r="B107" s="41">
        <v>418</v>
      </c>
      <c r="C107" s="48" t="s">
        <v>129</v>
      </c>
      <c r="D107" s="4">
        <f t="shared" si="46"/>
        <v>4300</v>
      </c>
      <c r="E107" s="6" t="s">
        <v>12</v>
      </c>
      <c r="F107" s="45">
        <v>40274</v>
      </c>
      <c r="G107" s="101"/>
      <c r="H107" s="106">
        <f t="shared" ref="H107:H139" si="50">SUM(T107)</f>
        <v>3900</v>
      </c>
      <c r="I107" s="112">
        <f t="shared" ref="I107:I139" si="51">SUM(U107)</f>
        <v>4300</v>
      </c>
      <c r="J107" s="153">
        <f t="shared" ref="J107:J115" si="52">SUM(V107)</f>
        <v>3619.0476190476188</v>
      </c>
      <c r="K107" s="101"/>
      <c r="L107" s="106">
        <f t="shared" si="33"/>
        <v>4212</v>
      </c>
      <c r="M107" s="112">
        <f t="shared" si="34"/>
        <v>4644</v>
      </c>
      <c r="N107" s="153">
        <f t="shared" si="35"/>
        <v>3908.5714285714284</v>
      </c>
      <c r="P107" s="74">
        <v>4100</v>
      </c>
      <c r="Q107" s="73">
        <v>4515</v>
      </c>
      <c r="R107" s="73">
        <v>3800</v>
      </c>
      <c r="S107" s="70"/>
      <c r="T107" s="75">
        <v>3900</v>
      </c>
      <c r="U107" s="74">
        <f t="shared" ref="U107:V108" si="53">SUM(Q107/1.05)</f>
        <v>4300</v>
      </c>
      <c r="V107" s="242">
        <f t="shared" si="53"/>
        <v>3619.0476190476188</v>
      </c>
    </row>
    <row r="108" spans="1:22" ht="17.25">
      <c r="A108" s="2"/>
      <c r="B108" s="34">
        <v>421</v>
      </c>
      <c r="C108" s="48" t="s">
        <v>76</v>
      </c>
      <c r="D108" s="4">
        <f t="shared" si="46"/>
        <v>700</v>
      </c>
      <c r="E108" s="6" t="s">
        <v>12</v>
      </c>
      <c r="F108" s="45">
        <v>39527</v>
      </c>
      <c r="G108" s="101"/>
      <c r="H108" s="106">
        <f t="shared" si="50"/>
        <v>600</v>
      </c>
      <c r="I108" s="112">
        <f t="shared" si="51"/>
        <v>700</v>
      </c>
      <c r="J108" s="153">
        <f t="shared" si="52"/>
        <v>500</v>
      </c>
      <c r="K108" s="101"/>
      <c r="L108" s="106">
        <f t="shared" si="33"/>
        <v>648</v>
      </c>
      <c r="M108" s="112">
        <f t="shared" si="34"/>
        <v>756</v>
      </c>
      <c r="N108" s="153">
        <f t="shared" si="35"/>
        <v>540</v>
      </c>
      <c r="P108" s="74">
        <v>630</v>
      </c>
      <c r="Q108" s="73">
        <v>735</v>
      </c>
      <c r="R108" s="73">
        <v>525</v>
      </c>
      <c r="S108" s="70"/>
      <c r="T108" s="75">
        <f>SUM(P108/1.05)</f>
        <v>600</v>
      </c>
      <c r="U108" s="74">
        <f t="shared" si="53"/>
        <v>700</v>
      </c>
      <c r="V108" s="242">
        <f t="shared" si="53"/>
        <v>500</v>
      </c>
    </row>
    <row r="109" spans="1:22" ht="17.25">
      <c r="A109" s="2" t="s">
        <v>4</v>
      </c>
      <c r="B109" s="2">
        <v>422</v>
      </c>
      <c r="C109" s="248" t="s">
        <v>170</v>
      </c>
      <c r="D109" s="4">
        <f t="shared" si="46"/>
        <v>300</v>
      </c>
      <c r="E109" s="129" t="s">
        <v>12</v>
      </c>
      <c r="F109" s="66">
        <v>41579</v>
      </c>
      <c r="G109" s="102"/>
      <c r="H109" s="106">
        <f t="shared" si="50"/>
        <v>255</v>
      </c>
      <c r="I109" s="112">
        <f t="shared" si="51"/>
        <v>300</v>
      </c>
      <c r="J109" s="153">
        <f t="shared" si="52"/>
        <v>228</v>
      </c>
      <c r="K109" s="102"/>
      <c r="L109" s="106">
        <f t="shared" si="33"/>
        <v>275.40000000000003</v>
      </c>
      <c r="M109" s="112">
        <f t="shared" si="34"/>
        <v>324</v>
      </c>
      <c r="N109" s="153">
        <f t="shared" si="35"/>
        <v>246.24</v>
      </c>
      <c r="P109" s="74">
        <v>270</v>
      </c>
      <c r="Q109" s="77">
        <v>315</v>
      </c>
      <c r="R109" s="77">
        <v>239.4</v>
      </c>
      <c r="S109" s="70"/>
      <c r="T109" s="75">
        <v>255</v>
      </c>
      <c r="U109" s="74">
        <f>SUM(Q109/1.05)</f>
        <v>300</v>
      </c>
      <c r="V109" s="242">
        <v>228</v>
      </c>
    </row>
    <row r="110" spans="1:22" ht="17.25">
      <c r="A110" s="2"/>
      <c r="B110" s="2">
        <v>431</v>
      </c>
      <c r="C110" s="248" t="s">
        <v>181</v>
      </c>
      <c r="D110" s="4">
        <f t="shared" si="46"/>
        <v>1000</v>
      </c>
      <c r="E110" s="113" t="s">
        <v>427</v>
      </c>
      <c r="F110" s="116">
        <v>41955</v>
      </c>
      <c r="G110" s="101"/>
      <c r="H110" s="139">
        <f t="shared" si="50"/>
        <v>500</v>
      </c>
      <c r="I110" s="140">
        <f t="shared" si="51"/>
        <v>1000</v>
      </c>
      <c r="J110" s="156">
        <f t="shared" si="52"/>
        <v>389</v>
      </c>
      <c r="K110" s="102"/>
      <c r="L110" s="139">
        <f t="shared" si="33"/>
        <v>540</v>
      </c>
      <c r="M110" s="140">
        <f t="shared" si="34"/>
        <v>1080</v>
      </c>
      <c r="N110" s="156">
        <f t="shared" si="35"/>
        <v>420.12</v>
      </c>
      <c r="P110" s="143">
        <v>525</v>
      </c>
      <c r="Q110" s="76">
        <v>1050</v>
      </c>
      <c r="R110" s="76">
        <v>408</v>
      </c>
      <c r="S110" s="70"/>
      <c r="T110" s="137">
        <v>500</v>
      </c>
      <c r="U110" s="143">
        <v>1000</v>
      </c>
      <c r="V110" s="241">
        <v>389</v>
      </c>
    </row>
    <row r="111" spans="1:22" ht="17.25">
      <c r="A111" s="2"/>
      <c r="B111" s="2">
        <v>411</v>
      </c>
      <c r="C111" s="48" t="s">
        <v>77</v>
      </c>
      <c r="D111" s="4">
        <f t="shared" si="46"/>
        <v>1714</v>
      </c>
      <c r="E111" s="6" t="s">
        <v>12</v>
      </c>
      <c r="F111" s="42"/>
      <c r="H111" s="106">
        <f t="shared" si="50"/>
        <v>1428</v>
      </c>
      <c r="I111" s="112">
        <f t="shared" si="51"/>
        <v>1714</v>
      </c>
      <c r="J111" s="153">
        <f t="shared" si="52"/>
        <v>1238.0952380952381</v>
      </c>
      <c r="L111" s="106">
        <f t="shared" si="33"/>
        <v>1542.24</v>
      </c>
      <c r="M111" s="112">
        <f t="shared" si="34"/>
        <v>1851.1200000000001</v>
      </c>
      <c r="N111" s="153">
        <f t="shared" si="35"/>
        <v>1337.1428571428571</v>
      </c>
      <c r="P111" s="74">
        <v>1500</v>
      </c>
      <c r="Q111" s="73">
        <v>1799.7</v>
      </c>
      <c r="R111" s="73">
        <v>1300</v>
      </c>
      <c r="S111" s="70"/>
      <c r="T111" s="75">
        <v>1428</v>
      </c>
      <c r="U111" s="74">
        <f>SUM(Q111/1.05)</f>
        <v>1714</v>
      </c>
      <c r="V111" s="242">
        <f>SUM(R111/1.05)</f>
        <v>1238.0952380952381</v>
      </c>
    </row>
    <row r="112" spans="1:22" ht="17.25">
      <c r="A112" s="2"/>
      <c r="B112" s="2">
        <v>414</v>
      </c>
      <c r="C112" s="48" t="s">
        <v>78</v>
      </c>
      <c r="D112" s="4">
        <f t="shared" si="46"/>
        <v>1457</v>
      </c>
      <c r="E112" s="8" t="s">
        <v>12</v>
      </c>
      <c r="F112" s="42"/>
      <c r="H112" s="106">
        <f t="shared" si="50"/>
        <v>1164</v>
      </c>
      <c r="I112" s="112">
        <f t="shared" si="51"/>
        <v>1457</v>
      </c>
      <c r="J112" s="153">
        <f t="shared" si="52"/>
        <v>1067.6190476190475</v>
      </c>
      <c r="L112" s="106">
        <f t="shared" si="33"/>
        <v>1257.1200000000001</v>
      </c>
      <c r="M112" s="112">
        <f t="shared" si="34"/>
        <v>1573.5600000000002</v>
      </c>
      <c r="N112" s="153">
        <f t="shared" si="35"/>
        <v>1153.0285714285712</v>
      </c>
      <c r="P112" s="74">
        <v>1223</v>
      </c>
      <c r="Q112" s="73">
        <v>1528.8</v>
      </c>
      <c r="R112" s="73">
        <v>1121</v>
      </c>
      <c r="S112" s="70"/>
      <c r="T112" s="75">
        <v>1164</v>
      </c>
      <c r="U112" s="74">
        <v>1457</v>
      </c>
      <c r="V112" s="242">
        <f>SUM(R112/1.05)</f>
        <v>1067.6190476190475</v>
      </c>
    </row>
    <row r="113" spans="1:22" ht="17.25">
      <c r="A113" s="2"/>
      <c r="B113" s="2">
        <v>413</v>
      </c>
      <c r="C113" s="48" t="s">
        <v>262</v>
      </c>
      <c r="D113" s="4">
        <f t="shared" si="46"/>
        <v>1457</v>
      </c>
      <c r="E113" s="6" t="s">
        <v>12</v>
      </c>
      <c r="F113" s="42"/>
      <c r="H113" s="106">
        <f t="shared" si="50"/>
        <v>1164</v>
      </c>
      <c r="I113" s="112">
        <f t="shared" si="51"/>
        <v>1457</v>
      </c>
      <c r="J113" s="153">
        <f t="shared" si="52"/>
        <v>1067.6190476190475</v>
      </c>
      <c r="L113" s="106">
        <f t="shared" si="33"/>
        <v>1257.1200000000001</v>
      </c>
      <c r="M113" s="112">
        <f t="shared" si="34"/>
        <v>1573.5600000000002</v>
      </c>
      <c r="N113" s="153">
        <f t="shared" si="35"/>
        <v>1153.0285714285712</v>
      </c>
      <c r="P113" s="74">
        <v>1223</v>
      </c>
      <c r="Q113" s="73">
        <v>1528.8</v>
      </c>
      <c r="R113" s="73">
        <v>1121</v>
      </c>
      <c r="S113" s="70"/>
      <c r="T113" s="75">
        <v>1164</v>
      </c>
      <c r="U113" s="74">
        <v>1457</v>
      </c>
      <c r="V113" s="242">
        <f>SUM(R113/1.05)</f>
        <v>1067.6190476190475</v>
      </c>
    </row>
    <row r="114" spans="1:22" ht="17.25">
      <c r="A114" s="2"/>
      <c r="B114" s="2">
        <v>415</v>
      </c>
      <c r="C114" s="48" t="s">
        <v>79</v>
      </c>
      <c r="D114" s="4">
        <f t="shared" si="46"/>
        <v>1457</v>
      </c>
      <c r="E114" s="8" t="s">
        <v>12</v>
      </c>
      <c r="F114" s="42"/>
      <c r="H114" s="106">
        <f t="shared" si="50"/>
        <v>1164</v>
      </c>
      <c r="I114" s="112">
        <f t="shared" si="51"/>
        <v>1457</v>
      </c>
      <c r="J114" s="153">
        <f t="shared" si="52"/>
        <v>1067.6190476190475</v>
      </c>
      <c r="L114" s="106">
        <f t="shared" si="33"/>
        <v>1257.1200000000001</v>
      </c>
      <c r="M114" s="112">
        <f t="shared" si="34"/>
        <v>1573.5600000000002</v>
      </c>
      <c r="N114" s="153">
        <f t="shared" si="35"/>
        <v>1153.0285714285712</v>
      </c>
      <c r="P114" s="74">
        <v>1223</v>
      </c>
      <c r="Q114" s="73">
        <v>1528.8</v>
      </c>
      <c r="R114" s="73">
        <v>1121</v>
      </c>
      <c r="S114" s="70"/>
      <c r="T114" s="75">
        <v>1164</v>
      </c>
      <c r="U114" s="74">
        <v>1457</v>
      </c>
      <c r="V114" s="242">
        <f>SUM(R114/1.05)</f>
        <v>1067.6190476190475</v>
      </c>
    </row>
    <row r="115" spans="1:22" ht="17.25">
      <c r="A115" s="2"/>
      <c r="B115" s="2">
        <v>417</v>
      </c>
      <c r="C115" s="48" t="s">
        <v>80</v>
      </c>
      <c r="D115" s="4">
        <f t="shared" si="46"/>
        <v>1749</v>
      </c>
      <c r="E115" s="6" t="s">
        <v>12</v>
      </c>
      <c r="F115" s="42"/>
      <c r="H115" s="106">
        <f t="shared" si="50"/>
        <v>1455</v>
      </c>
      <c r="I115" s="112">
        <f t="shared" si="51"/>
        <v>1749</v>
      </c>
      <c r="J115" s="153">
        <f t="shared" si="52"/>
        <v>1358</v>
      </c>
      <c r="L115" s="106">
        <f t="shared" si="33"/>
        <v>1571.4</v>
      </c>
      <c r="M115" s="112">
        <f t="shared" si="34"/>
        <v>1888.92</v>
      </c>
      <c r="N115" s="153">
        <f t="shared" si="35"/>
        <v>1466.64</v>
      </c>
      <c r="P115" s="74">
        <v>1529</v>
      </c>
      <c r="Q115" s="73">
        <v>1835.4</v>
      </c>
      <c r="R115" s="73">
        <v>1427</v>
      </c>
      <c r="S115" s="70"/>
      <c r="T115" s="75">
        <v>1455</v>
      </c>
      <c r="U115" s="74">
        <v>1749</v>
      </c>
      <c r="V115" s="242">
        <v>1358</v>
      </c>
    </row>
    <row r="116" spans="1:22" ht="17.25">
      <c r="A116" s="2"/>
      <c r="B116" s="2">
        <v>432</v>
      </c>
      <c r="C116" s="48" t="s">
        <v>209</v>
      </c>
      <c r="D116" s="4">
        <f t="shared" si="46"/>
        <v>2000</v>
      </c>
      <c r="E116" s="6" t="s">
        <v>12</v>
      </c>
      <c r="F116" s="42" t="s">
        <v>183</v>
      </c>
      <c r="H116" s="106">
        <f t="shared" si="50"/>
        <v>1400</v>
      </c>
      <c r="I116" s="112">
        <f t="shared" si="51"/>
        <v>2000</v>
      </c>
      <c r="J116" s="153">
        <f t="shared" ref="J116:J163" si="54">SUM(V116)</f>
        <v>1300</v>
      </c>
      <c r="L116" s="106">
        <f t="shared" si="33"/>
        <v>1512</v>
      </c>
      <c r="M116" s="112">
        <f t="shared" si="34"/>
        <v>2160</v>
      </c>
      <c r="N116" s="153">
        <f t="shared" si="35"/>
        <v>1404</v>
      </c>
      <c r="P116" s="74">
        <v>1470</v>
      </c>
      <c r="Q116" s="73">
        <v>2100</v>
      </c>
      <c r="R116" s="73">
        <v>1365</v>
      </c>
      <c r="S116" s="70"/>
      <c r="T116" s="75">
        <v>1400</v>
      </c>
      <c r="U116" s="74">
        <v>2000</v>
      </c>
      <c r="V116" s="242">
        <v>1300</v>
      </c>
    </row>
    <row r="117" spans="1:22" ht="17.25">
      <c r="A117" s="2" t="s">
        <v>5</v>
      </c>
      <c r="B117" s="2">
        <v>433</v>
      </c>
      <c r="C117" s="48" t="s">
        <v>208</v>
      </c>
      <c r="D117" s="4">
        <f t="shared" si="46"/>
        <v>2000</v>
      </c>
      <c r="E117" s="6" t="s">
        <v>12</v>
      </c>
      <c r="F117" s="42" t="s">
        <v>183</v>
      </c>
      <c r="H117" s="106">
        <f t="shared" si="50"/>
        <v>1400</v>
      </c>
      <c r="I117" s="112">
        <f t="shared" si="51"/>
        <v>2000</v>
      </c>
      <c r="J117" s="153">
        <f t="shared" si="54"/>
        <v>1300</v>
      </c>
      <c r="L117" s="106">
        <f t="shared" si="33"/>
        <v>1512</v>
      </c>
      <c r="M117" s="112">
        <f t="shared" si="34"/>
        <v>2160</v>
      </c>
      <c r="N117" s="153">
        <f t="shared" si="35"/>
        <v>1404</v>
      </c>
      <c r="P117" s="74">
        <v>1470</v>
      </c>
      <c r="Q117" s="73">
        <v>2100</v>
      </c>
      <c r="R117" s="73">
        <v>1365</v>
      </c>
      <c r="S117" s="70"/>
      <c r="T117" s="75">
        <v>1400</v>
      </c>
      <c r="U117" s="74">
        <v>2000</v>
      </c>
      <c r="V117" s="242">
        <v>1300</v>
      </c>
    </row>
    <row r="118" spans="1:22" ht="17.25">
      <c r="A118" s="2"/>
      <c r="B118" s="2">
        <v>426</v>
      </c>
      <c r="C118" s="48" t="s">
        <v>115</v>
      </c>
      <c r="D118" s="4">
        <f t="shared" si="46"/>
        <v>1300</v>
      </c>
      <c r="E118" s="6" t="s">
        <v>12</v>
      </c>
      <c r="F118" s="47"/>
      <c r="H118" s="106">
        <f t="shared" si="50"/>
        <v>1137</v>
      </c>
      <c r="I118" s="112">
        <f t="shared" si="51"/>
        <v>1300</v>
      </c>
      <c r="J118" s="153">
        <f t="shared" si="54"/>
        <v>1047.6190476190475</v>
      </c>
      <c r="L118" s="106">
        <f t="shared" si="33"/>
        <v>1227.96</v>
      </c>
      <c r="M118" s="112">
        <f t="shared" si="34"/>
        <v>1404</v>
      </c>
      <c r="N118" s="153">
        <f t="shared" si="35"/>
        <v>1131.4285714285713</v>
      </c>
      <c r="P118" s="74">
        <v>1200</v>
      </c>
      <c r="Q118" s="73">
        <v>1365</v>
      </c>
      <c r="R118" s="73">
        <v>1100</v>
      </c>
      <c r="S118" s="70"/>
      <c r="T118" s="75">
        <v>1137</v>
      </c>
      <c r="U118" s="74">
        <f>SUM(Q118/1.05)</f>
        <v>1300</v>
      </c>
      <c r="V118" s="242">
        <f>SUM(R118/1.05)</f>
        <v>1047.6190476190475</v>
      </c>
    </row>
    <row r="119" spans="1:22" ht="17.25">
      <c r="A119" s="2"/>
      <c r="B119" s="2">
        <v>427</v>
      </c>
      <c r="C119" s="48" t="s">
        <v>141</v>
      </c>
      <c r="D119" s="4">
        <f t="shared" si="46"/>
        <v>1300</v>
      </c>
      <c r="E119" s="6" t="s">
        <v>12</v>
      </c>
      <c r="F119" s="47"/>
      <c r="H119" s="106">
        <f t="shared" si="50"/>
        <v>1137</v>
      </c>
      <c r="I119" s="112">
        <f t="shared" si="51"/>
        <v>1300</v>
      </c>
      <c r="J119" s="153">
        <f t="shared" si="54"/>
        <v>1047.6190476190475</v>
      </c>
      <c r="L119" s="106">
        <f t="shared" si="33"/>
        <v>1227.96</v>
      </c>
      <c r="M119" s="112">
        <f t="shared" si="34"/>
        <v>1404</v>
      </c>
      <c r="N119" s="153">
        <f t="shared" si="35"/>
        <v>1131.4285714285713</v>
      </c>
      <c r="P119" s="74">
        <v>1200</v>
      </c>
      <c r="Q119" s="73">
        <v>1365</v>
      </c>
      <c r="R119" s="73">
        <v>1100</v>
      </c>
      <c r="S119" s="70"/>
      <c r="T119" s="75">
        <v>1137</v>
      </c>
      <c r="U119" s="74">
        <f>SUM(Q119/1.05)</f>
        <v>1300</v>
      </c>
      <c r="V119" s="242">
        <f>SUM(R119/1.05)</f>
        <v>1047.6190476190475</v>
      </c>
    </row>
    <row r="120" spans="1:22" ht="17.25">
      <c r="A120" s="2"/>
      <c r="B120" s="2">
        <v>428</v>
      </c>
      <c r="C120" s="48" t="s">
        <v>147</v>
      </c>
      <c r="D120" s="4">
        <f t="shared" si="46"/>
        <v>800</v>
      </c>
      <c r="E120" s="6" t="s">
        <v>12</v>
      </c>
      <c r="F120" s="37"/>
      <c r="H120" s="106">
        <f t="shared" si="50"/>
        <v>473</v>
      </c>
      <c r="I120" s="112">
        <f t="shared" si="51"/>
        <v>800</v>
      </c>
      <c r="J120" s="153">
        <f t="shared" si="54"/>
        <v>428</v>
      </c>
      <c r="L120" s="106">
        <f t="shared" si="33"/>
        <v>510.84000000000003</v>
      </c>
      <c r="M120" s="112">
        <f t="shared" si="34"/>
        <v>864</v>
      </c>
      <c r="N120" s="153">
        <f t="shared" si="35"/>
        <v>462.24</v>
      </c>
      <c r="P120" s="74">
        <v>500</v>
      </c>
      <c r="Q120" s="82">
        <v>840</v>
      </c>
      <c r="R120" s="82">
        <v>449</v>
      </c>
      <c r="S120" s="70"/>
      <c r="T120" s="75">
        <v>473</v>
      </c>
      <c r="U120" s="74">
        <f>SUM(Q120/1.05)</f>
        <v>800</v>
      </c>
      <c r="V120" s="242">
        <v>428</v>
      </c>
    </row>
    <row r="121" spans="1:22" ht="17.25">
      <c r="A121" s="2"/>
      <c r="B121" s="2">
        <v>429</v>
      </c>
      <c r="C121" s="48" t="s">
        <v>148</v>
      </c>
      <c r="D121" s="4">
        <f t="shared" si="46"/>
        <v>800</v>
      </c>
      <c r="E121" s="6" t="s">
        <v>12</v>
      </c>
      <c r="F121" s="67"/>
      <c r="H121" s="106">
        <f t="shared" si="50"/>
        <v>473</v>
      </c>
      <c r="I121" s="112">
        <f t="shared" si="51"/>
        <v>800</v>
      </c>
      <c r="J121" s="153">
        <f t="shared" si="54"/>
        <v>428</v>
      </c>
      <c r="L121" s="106">
        <f t="shared" si="33"/>
        <v>510.84000000000003</v>
      </c>
      <c r="M121" s="112">
        <f t="shared" si="34"/>
        <v>864</v>
      </c>
      <c r="N121" s="153">
        <f t="shared" si="35"/>
        <v>462.24</v>
      </c>
      <c r="P121" s="74">
        <v>500</v>
      </c>
      <c r="Q121" s="80">
        <v>840</v>
      </c>
      <c r="R121" s="80">
        <v>449</v>
      </c>
      <c r="S121" s="70"/>
      <c r="T121" s="75">
        <v>473</v>
      </c>
      <c r="U121" s="74">
        <f>SUM(Q121/1.05)</f>
        <v>800</v>
      </c>
      <c r="V121" s="242">
        <v>428</v>
      </c>
    </row>
    <row r="122" spans="1:22" ht="17.25">
      <c r="A122" s="2"/>
      <c r="B122" s="2">
        <v>430</v>
      </c>
      <c r="C122" s="48" t="s">
        <v>149</v>
      </c>
      <c r="D122" s="4">
        <f t="shared" si="46"/>
        <v>800</v>
      </c>
      <c r="E122" s="6" t="s">
        <v>12</v>
      </c>
      <c r="F122" s="47"/>
      <c r="H122" s="106">
        <f t="shared" si="50"/>
        <v>473</v>
      </c>
      <c r="I122" s="112">
        <f t="shared" si="51"/>
        <v>800</v>
      </c>
      <c r="J122" s="153">
        <f t="shared" si="54"/>
        <v>428</v>
      </c>
      <c r="L122" s="106">
        <f t="shared" si="33"/>
        <v>510.84000000000003</v>
      </c>
      <c r="M122" s="112">
        <f t="shared" si="34"/>
        <v>864</v>
      </c>
      <c r="N122" s="153">
        <f t="shared" si="35"/>
        <v>462.24</v>
      </c>
      <c r="P122" s="74">
        <v>500</v>
      </c>
      <c r="Q122" s="73">
        <v>840</v>
      </c>
      <c r="R122" s="73">
        <v>449</v>
      </c>
      <c r="S122" s="70"/>
      <c r="T122" s="75">
        <v>473</v>
      </c>
      <c r="U122" s="74">
        <f>SUM(Q122/1.05)</f>
        <v>800</v>
      </c>
      <c r="V122" s="242">
        <v>428</v>
      </c>
    </row>
    <row r="123" spans="1:22" ht="17.25">
      <c r="A123" s="2"/>
      <c r="B123" s="2">
        <v>435</v>
      </c>
      <c r="C123" s="48" t="s">
        <v>435</v>
      </c>
      <c r="D123" s="4">
        <f t="shared" si="46"/>
        <v>1000</v>
      </c>
      <c r="E123" s="6" t="s">
        <v>12</v>
      </c>
      <c r="F123" s="46"/>
      <c r="H123" s="106">
        <f t="shared" si="50"/>
        <v>1000</v>
      </c>
      <c r="I123" s="112">
        <f t="shared" si="51"/>
        <v>1000</v>
      </c>
      <c r="J123" s="153">
        <f t="shared" si="54"/>
        <v>900</v>
      </c>
      <c r="L123" s="106">
        <f t="shared" si="33"/>
        <v>1080</v>
      </c>
      <c r="M123" s="112">
        <f t="shared" si="34"/>
        <v>1080</v>
      </c>
      <c r="N123" s="153">
        <f t="shared" si="35"/>
        <v>972.00000000000011</v>
      </c>
      <c r="P123" s="74">
        <v>1050</v>
      </c>
      <c r="Q123" s="73">
        <v>1050</v>
      </c>
      <c r="R123" s="73">
        <v>945</v>
      </c>
      <c r="S123" s="70"/>
      <c r="T123" s="75">
        <v>1000</v>
      </c>
      <c r="U123" s="74">
        <v>1000</v>
      </c>
      <c r="V123" s="242">
        <v>900</v>
      </c>
    </row>
    <row r="124" spans="1:22" ht="17.25">
      <c r="A124" s="2"/>
      <c r="B124" s="2">
        <v>442</v>
      </c>
      <c r="C124" s="48" t="s">
        <v>436</v>
      </c>
      <c r="D124" s="4">
        <f t="shared" si="46"/>
        <v>1000</v>
      </c>
      <c r="E124" s="6" t="s">
        <v>12</v>
      </c>
      <c r="F124" s="46"/>
      <c r="H124" s="106">
        <f t="shared" si="50"/>
        <v>1000</v>
      </c>
      <c r="I124" s="112">
        <f t="shared" si="51"/>
        <v>1000</v>
      </c>
      <c r="J124" s="153">
        <f t="shared" si="54"/>
        <v>900</v>
      </c>
      <c r="L124" s="106">
        <f t="shared" si="33"/>
        <v>1080</v>
      </c>
      <c r="M124" s="112">
        <f t="shared" si="34"/>
        <v>1080</v>
      </c>
      <c r="N124" s="153">
        <f t="shared" si="35"/>
        <v>972.00000000000011</v>
      </c>
      <c r="P124" s="74">
        <v>1050</v>
      </c>
      <c r="Q124" s="73">
        <v>1050</v>
      </c>
      <c r="R124" s="73">
        <v>945</v>
      </c>
      <c r="S124" s="70"/>
      <c r="T124" s="75">
        <v>1000</v>
      </c>
      <c r="U124" s="74">
        <v>1000</v>
      </c>
      <c r="V124" s="242">
        <v>900</v>
      </c>
    </row>
    <row r="125" spans="1:22" ht="17.25">
      <c r="A125" s="2"/>
      <c r="B125" s="2">
        <v>436</v>
      </c>
      <c r="C125" s="117" t="s">
        <v>190</v>
      </c>
      <c r="D125" s="4">
        <f t="shared" si="46"/>
        <v>700</v>
      </c>
      <c r="E125" s="8" t="s">
        <v>12</v>
      </c>
      <c r="F125" s="46" t="s">
        <v>194</v>
      </c>
      <c r="H125" s="106">
        <f t="shared" si="50"/>
        <v>555</v>
      </c>
      <c r="I125" s="112">
        <f t="shared" si="51"/>
        <v>700</v>
      </c>
      <c r="J125" s="153">
        <f t="shared" si="54"/>
        <v>510</v>
      </c>
      <c r="L125" s="106">
        <f t="shared" ref="L125:L130" si="55">SUM(T125*1.08)</f>
        <v>599.40000000000009</v>
      </c>
      <c r="M125" s="112">
        <f t="shared" ref="M125:M130" si="56">SUM(U125*1.08)</f>
        <v>756</v>
      </c>
      <c r="N125" s="153">
        <f t="shared" ref="N125:N130" si="57">SUM(V125*1.08)</f>
        <v>550.80000000000007</v>
      </c>
      <c r="P125" s="74">
        <v>583.79999999999995</v>
      </c>
      <c r="Q125" s="73">
        <v>733.9</v>
      </c>
      <c r="R125" s="73">
        <v>535.5</v>
      </c>
      <c r="S125" s="70"/>
      <c r="T125" s="75">
        <v>555</v>
      </c>
      <c r="U125" s="74">
        <v>700</v>
      </c>
      <c r="V125" s="242">
        <v>510</v>
      </c>
    </row>
    <row r="126" spans="1:22" ht="17.25">
      <c r="A126" s="2"/>
      <c r="B126" s="2">
        <v>437</v>
      </c>
      <c r="C126" s="118" t="s">
        <v>191</v>
      </c>
      <c r="D126" s="4">
        <f t="shared" si="46"/>
        <v>700</v>
      </c>
      <c r="E126" s="6" t="s">
        <v>12</v>
      </c>
      <c r="F126" s="42" t="s">
        <v>194</v>
      </c>
      <c r="H126" s="106">
        <f t="shared" si="50"/>
        <v>555</v>
      </c>
      <c r="I126" s="112">
        <f t="shared" si="51"/>
        <v>700</v>
      </c>
      <c r="J126" s="153">
        <f t="shared" si="54"/>
        <v>510</v>
      </c>
      <c r="L126" s="106">
        <f t="shared" si="55"/>
        <v>599.40000000000009</v>
      </c>
      <c r="M126" s="112">
        <f t="shared" si="56"/>
        <v>756</v>
      </c>
      <c r="N126" s="153">
        <f t="shared" si="57"/>
        <v>550.80000000000007</v>
      </c>
      <c r="P126" s="74">
        <v>583.79999999999995</v>
      </c>
      <c r="Q126" s="73">
        <v>733.9</v>
      </c>
      <c r="R126" s="73">
        <v>535.5</v>
      </c>
      <c r="S126" s="70"/>
      <c r="T126" s="75">
        <v>555</v>
      </c>
      <c r="U126" s="74">
        <v>700</v>
      </c>
      <c r="V126" s="242">
        <v>510</v>
      </c>
    </row>
    <row r="127" spans="1:22" ht="17.25">
      <c r="A127" s="2" t="s">
        <v>3</v>
      </c>
      <c r="B127" s="2">
        <v>438</v>
      </c>
      <c r="C127" s="118" t="s">
        <v>192</v>
      </c>
      <c r="D127" s="4">
        <f t="shared" si="46"/>
        <v>700</v>
      </c>
      <c r="E127" s="6" t="s">
        <v>12</v>
      </c>
      <c r="F127" s="42" t="s">
        <v>194</v>
      </c>
      <c r="H127" s="106">
        <f t="shared" si="50"/>
        <v>555</v>
      </c>
      <c r="I127" s="112">
        <f t="shared" si="51"/>
        <v>700</v>
      </c>
      <c r="J127" s="153">
        <f t="shared" si="54"/>
        <v>510</v>
      </c>
      <c r="L127" s="106">
        <f t="shared" si="55"/>
        <v>599.40000000000009</v>
      </c>
      <c r="M127" s="112">
        <f t="shared" si="56"/>
        <v>756</v>
      </c>
      <c r="N127" s="153">
        <f t="shared" si="57"/>
        <v>550.80000000000007</v>
      </c>
      <c r="P127" s="74">
        <v>583.79999999999995</v>
      </c>
      <c r="Q127" s="73">
        <v>733.9</v>
      </c>
      <c r="R127" s="136">
        <v>535.5</v>
      </c>
      <c r="S127" s="70"/>
      <c r="T127" s="75">
        <v>555</v>
      </c>
      <c r="U127" s="74">
        <v>700</v>
      </c>
      <c r="V127" s="242">
        <v>510</v>
      </c>
    </row>
    <row r="128" spans="1:22" ht="17.25">
      <c r="A128" s="2"/>
      <c r="B128" s="2">
        <v>439</v>
      </c>
      <c r="C128" s="48" t="s">
        <v>193</v>
      </c>
      <c r="D128" s="4">
        <f t="shared" si="46"/>
        <v>700</v>
      </c>
      <c r="E128" s="6" t="s">
        <v>12</v>
      </c>
      <c r="F128" s="47" t="s">
        <v>194</v>
      </c>
      <c r="H128" s="106">
        <f t="shared" si="50"/>
        <v>555</v>
      </c>
      <c r="I128" s="112">
        <f t="shared" si="51"/>
        <v>700</v>
      </c>
      <c r="J128" s="153">
        <f t="shared" si="54"/>
        <v>510</v>
      </c>
      <c r="L128" s="106">
        <f t="shared" si="55"/>
        <v>599.40000000000009</v>
      </c>
      <c r="M128" s="112">
        <f t="shared" si="56"/>
        <v>756</v>
      </c>
      <c r="N128" s="153">
        <f t="shared" si="57"/>
        <v>550.80000000000007</v>
      </c>
      <c r="P128" s="74">
        <v>583.79999999999995</v>
      </c>
      <c r="Q128" s="73">
        <v>733.9</v>
      </c>
      <c r="R128" s="73">
        <v>535.5</v>
      </c>
      <c r="S128" s="70"/>
      <c r="T128" s="75">
        <v>555</v>
      </c>
      <c r="U128" s="74">
        <v>700</v>
      </c>
      <c r="V128" s="242">
        <v>510</v>
      </c>
    </row>
    <row r="129" spans="1:22" ht="17.25">
      <c r="A129" s="2"/>
      <c r="B129" s="2">
        <v>440</v>
      </c>
      <c r="C129" s="117" t="s">
        <v>195</v>
      </c>
      <c r="D129" s="4">
        <f t="shared" si="46"/>
        <v>680</v>
      </c>
      <c r="E129" s="131" t="s">
        <v>12</v>
      </c>
      <c r="F129" s="62" t="s">
        <v>197</v>
      </c>
      <c r="H129" s="106">
        <f t="shared" si="50"/>
        <v>536.95238095238085</v>
      </c>
      <c r="I129" s="112">
        <f t="shared" si="51"/>
        <v>680</v>
      </c>
      <c r="J129" s="157">
        <f t="shared" si="54"/>
        <v>491</v>
      </c>
      <c r="L129" s="106">
        <f t="shared" si="55"/>
        <v>579.90857142857135</v>
      </c>
      <c r="M129" s="112">
        <f t="shared" si="56"/>
        <v>734.40000000000009</v>
      </c>
      <c r="N129" s="157">
        <f t="shared" si="57"/>
        <v>530.28000000000009</v>
      </c>
      <c r="P129" s="74">
        <v>563.79999999999995</v>
      </c>
      <c r="Q129" s="73">
        <v>714</v>
      </c>
      <c r="R129" s="73">
        <v>515.5</v>
      </c>
      <c r="S129" s="70"/>
      <c r="T129" s="75">
        <f t="shared" ref="T129:T139" si="58">SUM(P129/1.05)</f>
        <v>536.95238095238085</v>
      </c>
      <c r="U129" s="74">
        <f t="shared" ref="U129:U139" si="59">SUM(Q129/1.05)</f>
        <v>680</v>
      </c>
      <c r="V129" s="242">
        <v>491</v>
      </c>
    </row>
    <row r="130" spans="1:22" ht="17.25">
      <c r="A130" s="2"/>
      <c r="B130" s="2">
        <v>441</v>
      </c>
      <c r="C130" s="48" t="s">
        <v>196</v>
      </c>
      <c r="D130" s="4">
        <f>ROUNDDOWN(I130,1)</f>
        <v>670.9</v>
      </c>
      <c r="E130" s="6" t="s">
        <v>12</v>
      </c>
      <c r="F130" s="42" t="s">
        <v>197</v>
      </c>
      <c r="H130" s="106">
        <f t="shared" si="50"/>
        <v>528</v>
      </c>
      <c r="I130" s="112">
        <f t="shared" si="51"/>
        <v>670.95238095238096</v>
      </c>
      <c r="J130" s="157">
        <f t="shared" si="54"/>
        <v>482</v>
      </c>
      <c r="L130" s="106">
        <f t="shared" si="55"/>
        <v>570.24</v>
      </c>
      <c r="M130" s="112">
        <f t="shared" si="56"/>
        <v>724.62857142857149</v>
      </c>
      <c r="N130" s="157">
        <f t="shared" si="57"/>
        <v>520.56000000000006</v>
      </c>
      <c r="P130" s="74">
        <v>554.4</v>
      </c>
      <c r="Q130" s="73">
        <v>704.5</v>
      </c>
      <c r="R130" s="73">
        <v>506</v>
      </c>
      <c r="S130" s="70"/>
      <c r="T130" s="75">
        <f t="shared" si="58"/>
        <v>528</v>
      </c>
      <c r="U130" s="74">
        <f t="shared" si="59"/>
        <v>670.95238095238096</v>
      </c>
      <c r="V130" s="242">
        <v>482</v>
      </c>
    </row>
    <row r="131" spans="1:22" ht="17.25">
      <c r="A131" s="2"/>
      <c r="B131" s="2">
        <v>244</v>
      </c>
      <c r="C131" s="49" t="s">
        <v>156</v>
      </c>
      <c r="D131" s="4">
        <f t="shared" ref="D131:D172" si="60">ROUNDDOWN(I131,0)</f>
        <v>1200</v>
      </c>
      <c r="E131" s="8" t="s">
        <v>12</v>
      </c>
      <c r="F131" s="44">
        <v>41432</v>
      </c>
      <c r="G131" s="101"/>
      <c r="H131" s="106">
        <f t="shared" si="50"/>
        <v>900</v>
      </c>
      <c r="I131" s="112">
        <f t="shared" si="51"/>
        <v>1200</v>
      </c>
      <c r="J131" s="153">
        <f t="shared" si="54"/>
        <v>800</v>
      </c>
      <c r="K131" s="101"/>
      <c r="L131" s="106">
        <f t="shared" ref="L131:L178" si="61">SUM(T131*1.08)</f>
        <v>972.00000000000011</v>
      </c>
      <c r="M131" s="112">
        <f t="shared" ref="M131:M178" si="62">SUM(U131*1.08)</f>
        <v>1296</v>
      </c>
      <c r="N131" s="153">
        <f t="shared" ref="N131:N178" si="63">SUM(V131*1.08)</f>
        <v>864</v>
      </c>
      <c r="P131" s="74">
        <v>945</v>
      </c>
      <c r="Q131" s="73">
        <v>1260</v>
      </c>
      <c r="R131" s="73">
        <v>840</v>
      </c>
      <c r="S131" s="70"/>
      <c r="T131" s="75">
        <f t="shared" si="58"/>
        <v>900</v>
      </c>
      <c r="U131" s="74">
        <f t="shared" si="59"/>
        <v>1200</v>
      </c>
      <c r="V131" s="242">
        <f t="shared" ref="V131:V165" si="64">SUM(R131/1.05)</f>
        <v>800</v>
      </c>
    </row>
    <row r="132" spans="1:22" ht="17.25">
      <c r="A132" s="2"/>
      <c r="B132" s="2">
        <v>245</v>
      </c>
      <c r="C132" s="48" t="s">
        <v>302</v>
      </c>
      <c r="D132" s="4">
        <f t="shared" si="60"/>
        <v>900</v>
      </c>
      <c r="E132" s="6" t="s">
        <v>12</v>
      </c>
      <c r="F132" s="45">
        <v>41432</v>
      </c>
      <c r="G132" s="101"/>
      <c r="H132" s="106">
        <f t="shared" si="50"/>
        <v>700</v>
      </c>
      <c r="I132" s="112">
        <f t="shared" si="51"/>
        <v>900</v>
      </c>
      <c r="J132" s="153">
        <f t="shared" si="54"/>
        <v>600</v>
      </c>
      <c r="K132" s="101"/>
      <c r="L132" s="106">
        <f t="shared" si="61"/>
        <v>756</v>
      </c>
      <c r="M132" s="112">
        <f t="shared" si="62"/>
        <v>972.00000000000011</v>
      </c>
      <c r="N132" s="153">
        <f t="shared" si="63"/>
        <v>648</v>
      </c>
      <c r="P132" s="74">
        <v>735</v>
      </c>
      <c r="Q132" s="73">
        <v>945</v>
      </c>
      <c r="R132" s="73">
        <v>630</v>
      </c>
      <c r="S132" s="70"/>
      <c r="T132" s="75">
        <f t="shared" si="58"/>
        <v>700</v>
      </c>
      <c r="U132" s="74">
        <f t="shared" si="59"/>
        <v>900</v>
      </c>
      <c r="V132" s="242">
        <f t="shared" si="64"/>
        <v>600</v>
      </c>
    </row>
    <row r="133" spans="1:22" ht="17.25">
      <c r="A133" s="2"/>
      <c r="B133" s="2">
        <v>246</v>
      </c>
      <c r="C133" s="48" t="s">
        <v>157</v>
      </c>
      <c r="D133" s="4">
        <f t="shared" si="60"/>
        <v>900</v>
      </c>
      <c r="E133" s="6" t="s">
        <v>12</v>
      </c>
      <c r="F133" s="45">
        <v>41432</v>
      </c>
      <c r="G133" s="101"/>
      <c r="H133" s="106">
        <f t="shared" si="50"/>
        <v>700</v>
      </c>
      <c r="I133" s="112">
        <f t="shared" si="51"/>
        <v>900</v>
      </c>
      <c r="J133" s="153">
        <f t="shared" si="54"/>
        <v>600</v>
      </c>
      <c r="K133" s="101"/>
      <c r="L133" s="106">
        <f t="shared" si="61"/>
        <v>756</v>
      </c>
      <c r="M133" s="112">
        <f t="shared" si="62"/>
        <v>972.00000000000011</v>
      </c>
      <c r="N133" s="153">
        <f t="shared" si="63"/>
        <v>648</v>
      </c>
      <c r="P133" s="74">
        <v>735</v>
      </c>
      <c r="Q133" s="73">
        <v>945</v>
      </c>
      <c r="R133" s="73">
        <v>630</v>
      </c>
      <c r="S133" s="70"/>
      <c r="T133" s="75">
        <f t="shared" si="58"/>
        <v>700</v>
      </c>
      <c r="U133" s="74">
        <f t="shared" si="59"/>
        <v>900</v>
      </c>
      <c r="V133" s="242">
        <f t="shared" si="64"/>
        <v>600</v>
      </c>
    </row>
    <row r="134" spans="1:22" ht="17.25">
      <c r="A134" s="2"/>
      <c r="B134" s="2">
        <v>247</v>
      </c>
      <c r="C134" s="48" t="s">
        <v>158</v>
      </c>
      <c r="D134" s="4">
        <f t="shared" si="60"/>
        <v>900</v>
      </c>
      <c r="E134" s="6" t="s">
        <v>12</v>
      </c>
      <c r="F134" s="45">
        <v>41432</v>
      </c>
      <c r="G134" s="101"/>
      <c r="H134" s="106">
        <f t="shared" si="50"/>
        <v>700</v>
      </c>
      <c r="I134" s="112">
        <f t="shared" si="51"/>
        <v>900</v>
      </c>
      <c r="J134" s="153">
        <f t="shared" si="54"/>
        <v>600</v>
      </c>
      <c r="K134" s="101"/>
      <c r="L134" s="106">
        <f t="shared" si="61"/>
        <v>756</v>
      </c>
      <c r="M134" s="112">
        <f t="shared" si="62"/>
        <v>972.00000000000011</v>
      </c>
      <c r="N134" s="153">
        <f t="shared" si="63"/>
        <v>648</v>
      </c>
      <c r="P134" s="74">
        <v>735</v>
      </c>
      <c r="Q134" s="73">
        <v>945</v>
      </c>
      <c r="R134" s="73">
        <v>630</v>
      </c>
      <c r="S134" s="70"/>
      <c r="T134" s="75">
        <f t="shared" si="58"/>
        <v>700</v>
      </c>
      <c r="U134" s="74">
        <f t="shared" si="59"/>
        <v>900</v>
      </c>
      <c r="V134" s="242">
        <f t="shared" si="64"/>
        <v>600</v>
      </c>
    </row>
    <row r="135" spans="1:22" ht="17.25">
      <c r="A135" s="2"/>
      <c r="B135" s="2">
        <v>248</v>
      </c>
      <c r="C135" s="48" t="s">
        <v>159</v>
      </c>
      <c r="D135" s="4">
        <f t="shared" si="60"/>
        <v>900</v>
      </c>
      <c r="E135" s="6" t="s">
        <v>12</v>
      </c>
      <c r="F135" s="45">
        <v>41432</v>
      </c>
      <c r="G135" s="101"/>
      <c r="H135" s="106">
        <f t="shared" si="50"/>
        <v>700</v>
      </c>
      <c r="I135" s="112">
        <f t="shared" si="51"/>
        <v>900</v>
      </c>
      <c r="J135" s="153">
        <f t="shared" si="54"/>
        <v>600</v>
      </c>
      <c r="K135" s="101"/>
      <c r="L135" s="106">
        <f t="shared" si="61"/>
        <v>756</v>
      </c>
      <c r="M135" s="112">
        <f t="shared" si="62"/>
        <v>972.00000000000011</v>
      </c>
      <c r="N135" s="153">
        <f t="shared" si="63"/>
        <v>648</v>
      </c>
      <c r="P135" s="74">
        <v>735</v>
      </c>
      <c r="Q135" s="73">
        <v>945</v>
      </c>
      <c r="R135" s="73">
        <v>630</v>
      </c>
      <c r="S135" s="70"/>
      <c r="T135" s="75">
        <f t="shared" si="58"/>
        <v>700</v>
      </c>
      <c r="U135" s="74">
        <f t="shared" si="59"/>
        <v>900</v>
      </c>
      <c r="V135" s="242">
        <f t="shared" si="64"/>
        <v>600</v>
      </c>
    </row>
    <row r="136" spans="1:22" ht="17.25">
      <c r="A136" s="2"/>
      <c r="B136" s="2" t="s">
        <v>160</v>
      </c>
      <c r="C136" s="68" t="s">
        <v>303</v>
      </c>
      <c r="D136" s="4">
        <f t="shared" si="60"/>
        <v>2000</v>
      </c>
      <c r="E136" s="131" t="s">
        <v>12</v>
      </c>
      <c r="F136" s="45">
        <v>41432</v>
      </c>
      <c r="G136" s="101"/>
      <c r="H136" s="106">
        <f t="shared" si="50"/>
        <v>1500</v>
      </c>
      <c r="I136" s="112">
        <f t="shared" si="51"/>
        <v>2000</v>
      </c>
      <c r="J136" s="153">
        <f t="shared" si="54"/>
        <v>1300</v>
      </c>
      <c r="K136" s="101"/>
      <c r="L136" s="106">
        <f t="shared" si="61"/>
        <v>1620</v>
      </c>
      <c r="M136" s="112">
        <f t="shared" si="62"/>
        <v>2160</v>
      </c>
      <c r="N136" s="153">
        <f t="shared" si="63"/>
        <v>1404</v>
      </c>
      <c r="P136" s="74">
        <v>1575</v>
      </c>
      <c r="Q136" s="82">
        <v>2100</v>
      </c>
      <c r="R136" s="82">
        <v>1365</v>
      </c>
      <c r="S136" s="70"/>
      <c r="T136" s="75">
        <f t="shared" si="58"/>
        <v>1500</v>
      </c>
      <c r="U136" s="74">
        <f t="shared" si="59"/>
        <v>2000</v>
      </c>
      <c r="V136" s="242">
        <f t="shared" si="64"/>
        <v>1300</v>
      </c>
    </row>
    <row r="137" spans="1:22" ht="17.25">
      <c r="A137" s="2"/>
      <c r="B137" s="2" t="s">
        <v>161</v>
      </c>
      <c r="C137" s="48" t="s">
        <v>164</v>
      </c>
      <c r="D137" s="4">
        <f t="shared" si="60"/>
        <v>2000</v>
      </c>
      <c r="E137" s="6" t="s">
        <v>12</v>
      </c>
      <c r="F137" s="45">
        <v>41432</v>
      </c>
      <c r="G137" s="101"/>
      <c r="H137" s="106">
        <f t="shared" si="50"/>
        <v>1500</v>
      </c>
      <c r="I137" s="112">
        <f t="shared" si="51"/>
        <v>2000</v>
      </c>
      <c r="J137" s="153">
        <f t="shared" si="54"/>
        <v>1300</v>
      </c>
      <c r="K137" s="101"/>
      <c r="L137" s="106">
        <f t="shared" si="61"/>
        <v>1620</v>
      </c>
      <c r="M137" s="112">
        <f t="shared" si="62"/>
        <v>2160</v>
      </c>
      <c r="N137" s="153">
        <f t="shared" si="63"/>
        <v>1404</v>
      </c>
      <c r="P137" s="74">
        <v>1575</v>
      </c>
      <c r="Q137" s="73">
        <v>2100</v>
      </c>
      <c r="R137" s="73">
        <v>1365</v>
      </c>
      <c r="S137" s="70"/>
      <c r="T137" s="75">
        <f t="shared" si="58"/>
        <v>1500</v>
      </c>
      <c r="U137" s="74">
        <f t="shared" si="59"/>
        <v>2000</v>
      </c>
      <c r="V137" s="242">
        <f t="shared" si="64"/>
        <v>1300</v>
      </c>
    </row>
    <row r="138" spans="1:22" ht="17.25">
      <c r="A138" s="2"/>
      <c r="B138" s="2" t="s">
        <v>162</v>
      </c>
      <c r="C138" s="48" t="s">
        <v>165</v>
      </c>
      <c r="D138" s="4">
        <f t="shared" si="60"/>
        <v>2000</v>
      </c>
      <c r="E138" s="6" t="s">
        <v>12</v>
      </c>
      <c r="F138" s="45">
        <v>41432</v>
      </c>
      <c r="G138" s="101"/>
      <c r="H138" s="106">
        <f t="shared" si="50"/>
        <v>1500</v>
      </c>
      <c r="I138" s="112">
        <f t="shared" si="51"/>
        <v>2000</v>
      </c>
      <c r="J138" s="153">
        <f t="shared" si="54"/>
        <v>1300</v>
      </c>
      <c r="K138" s="101"/>
      <c r="L138" s="106">
        <f t="shared" si="61"/>
        <v>1620</v>
      </c>
      <c r="M138" s="112">
        <f t="shared" si="62"/>
        <v>2160</v>
      </c>
      <c r="N138" s="153">
        <f t="shared" si="63"/>
        <v>1404</v>
      </c>
      <c r="P138" s="74">
        <v>1575</v>
      </c>
      <c r="Q138" s="73">
        <v>2100</v>
      </c>
      <c r="R138" s="73">
        <v>1365</v>
      </c>
      <c r="S138" s="70"/>
      <c r="T138" s="75">
        <f t="shared" si="58"/>
        <v>1500</v>
      </c>
      <c r="U138" s="74">
        <f t="shared" si="59"/>
        <v>2000</v>
      </c>
      <c r="V138" s="242">
        <f t="shared" si="64"/>
        <v>1300</v>
      </c>
    </row>
    <row r="139" spans="1:22" ht="17.25">
      <c r="A139" s="2"/>
      <c r="B139" s="2" t="s">
        <v>163</v>
      </c>
      <c r="C139" s="48" t="s">
        <v>166</v>
      </c>
      <c r="D139" s="4">
        <f t="shared" si="60"/>
        <v>2000</v>
      </c>
      <c r="E139" s="6" t="s">
        <v>12</v>
      </c>
      <c r="F139" s="60">
        <v>41432</v>
      </c>
      <c r="G139" s="101"/>
      <c r="H139" s="106">
        <f t="shared" si="50"/>
        <v>1500</v>
      </c>
      <c r="I139" s="112">
        <f t="shared" si="51"/>
        <v>2000</v>
      </c>
      <c r="J139" s="153">
        <f t="shared" si="54"/>
        <v>1300</v>
      </c>
      <c r="K139" s="101"/>
      <c r="L139" s="106">
        <f t="shared" si="61"/>
        <v>1620</v>
      </c>
      <c r="M139" s="112">
        <f t="shared" si="62"/>
        <v>2160</v>
      </c>
      <c r="N139" s="153">
        <f t="shared" si="63"/>
        <v>1404</v>
      </c>
      <c r="P139" s="74">
        <v>1575</v>
      </c>
      <c r="Q139" s="73">
        <v>2100</v>
      </c>
      <c r="R139" s="73">
        <v>1365</v>
      </c>
      <c r="S139" s="70"/>
      <c r="T139" s="75">
        <f t="shared" si="58"/>
        <v>1500</v>
      </c>
      <c r="U139" s="74">
        <f t="shared" si="59"/>
        <v>2000</v>
      </c>
      <c r="V139" s="242">
        <f t="shared" si="64"/>
        <v>1300</v>
      </c>
    </row>
    <row r="140" spans="1:22" ht="17.25">
      <c r="A140" s="2"/>
      <c r="B140" s="40">
        <v>410</v>
      </c>
      <c r="C140" s="256" t="s">
        <v>305</v>
      </c>
      <c r="D140" s="98">
        <f t="shared" si="60"/>
        <v>93</v>
      </c>
      <c r="E140" s="134" t="s">
        <v>12</v>
      </c>
      <c r="F140" s="46" t="s">
        <v>304</v>
      </c>
      <c r="H140" s="139">
        <f t="shared" ref="H140:H153" si="65">SUM(T140)</f>
        <v>91</v>
      </c>
      <c r="I140" s="140">
        <f t="shared" ref="I140:I153" si="66">SUM(U140)</f>
        <v>93</v>
      </c>
      <c r="J140" s="220">
        <v>89</v>
      </c>
      <c r="L140" s="139">
        <f t="shared" ref="L140" si="67">SUM(T140*1.08)</f>
        <v>98.28</v>
      </c>
      <c r="M140" s="140">
        <f t="shared" ref="M140" si="68">SUM(U140*1.08)</f>
        <v>100.44000000000001</v>
      </c>
      <c r="N140" s="156">
        <f t="shared" ref="N140" si="69">SUM(V140*1.08)</f>
        <v>96.12</v>
      </c>
      <c r="P140" s="137">
        <v>97.65</v>
      </c>
      <c r="Q140" s="76">
        <v>97.65</v>
      </c>
      <c r="R140" s="149">
        <v>97.65</v>
      </c>
      <c r="S140" s="70"/>
      <c r="T140" s="137">
        <v>91</v>
      </c>
      <c r="U140" s="143">
        <v>93</v>
      </c>
      <c r="V140" s="241">
        <v>89</v>
      </c>
    </row>
    <row r="141" spans="1:22" ht="17.25">
      <c r="A141" s="2"/>
      <c r="B141" s="2">
        <v>450</v>
      </c>
      <c r="C141" s="248" t="s">
        <v>227</v>
      </c>
      <c r="D141" s="4">
        <f t="shared" si="60"/>
        <v>1204</v>
      </c>
      <c r="E141" s="6" t="s">
        <v>12</v>
      </c>
      <c r="F141" s="42" t="s">
        <v>226</v>
      </c>
      <c r="H141" s="106">
        <f t="shared" si="65"/>
        <v>1200</v>
      </c>
      <c r="I141" s="112">
        <f t="shared" si="66"/>
        <v>1204</v>
      </c>
      <c r="J141" s="153">
        <f t="shared" ref="J141:J153" si="70">SUM(V141)</f>
        <v>1182</v>
      </c>
      <c r="L141" s="106">
        <v>1300.32</v>
      </c>
      <c r="M141" s="112">
        <v>1300.32</v>
      </c>
      <c r="N141" s="153">
        <v>1300.32</v>
      </c>
      <c r="P141" s="106">
        <v>1264.2</v>
      </c>
      <c r="Q141" s="112">
        <v>1264.2</v>
      </c>
      <c r="R141" s="153">
        <v>1264.2</v>
      </c>
      <c r="S141" s="70"/>
      <c r="T141" s="75">
        <v>1200</v>
      </c>
      <c r="U141" s="73">
        <v>1204</v>
      </c>
      <c r="V141" s="148">
        <v>1182</v>
      </c>
    </row>
    <row r="142" spans="1:22" ht="17.25">
      <c r="A142" s="120"/>
      <c r="B142" s="2">
        <v>451</v>
      </c>
      <c r="C142" s="248" t="s">
        <v>228</v>
      </c>
      <c r="D142" s="4">
        <f t="shared" si="60"/>
        <v>1204</v>
      </c>
      <c r="E142" s="6" t="s">
        <v>12</v>
      </c>
      <c r="F142" s="42" t="s">
        <v>226</v>
      </c>
      <c r="H142" s="106">
        <f t="shared" si="65"/>
        <v>1200</v>
      </c>
      <c r="I142" s="112">
        <f t="shared" si="66"/>
        <v>1204</v>
      </c>
      <c r="J142" s="153">
        <f t="shared" si="70"/>
        <v>1182</v>
      </c>
      <c r="L142" s="106">
        <v>1300.32</v>
      </c>
      <c r="M142" s="112">
        <v>1300.32</v>
      </c>
      <c r="N142" s="153">
        <v>1300.32</v>
      </c>
      <c r="P142" s="106">
        <v>1264.2</v>
      </c>
      <c r="Q142" s="112">
        <v>1264.2</v>
      </c>
      <c r="R142" s="153">
        <v>1264.2</v>
      </c>
      <c r="S142" s="70"/>
      <c r="T142" s="75">
        <v>1200</v>
      </c>
      <c r="U142" s="73">
        <v>1204</v>
      </c>
      <c r="V142" s="148">
        <v>1182</v>
      </c>
    </row>
    <row r="143" spans="1:22" ht="17.25">
      <c r="A143" s="2"/>
      <c r="B143" s="2">
        <v>452</v>
      </c>
      <c r="C143" s="248" t="s">
        <v>229</v>
      </c>
      <c r="D143" s="4">
        <f t="shared" si="60"/>
        <v>1204</v>
      </c>
      <c r="E143" s="6" t="s">
        <v>12</v>
      </c>
      <c r="F143" s="42" t="s">
        <v>226</v>
      </c>
      <c r="H143" s="106">
        <f t="shared" si="65"/>
        <v>1200</v>
      </c>
      <c r="I143" s="112">
        <f t="shared" si="66"/>
        <v>1204</v>
      </c>
      <c r="J143" s="153">
        <f t="shared" si="70"/>
        <v>1182</v>
      </c>
      <c r="L143" s="106">
        <v>1300.32</v>
      </c>
      <c r="M143" s="112">
        <v>1300.32</v>
      </c>
      <c r="N143" s="153">
        <v>1300.32</v>
      </c>
      <c r="P143" s="106">
        <v>1264.2</v>
      </c>
      <c r="Q143" s="112">
        <v>1264.2</v>
      </c>
      <c r="R143" s="153">
        <v>1264.2</v>
      </c>
      <c r="S143" s="70"/>
      <c r="T143" s="75">
        <v>1200</v>
      </c>
      <c r="U143" s="73">
        <v>1204</v>
      </c>
      <c r="V143" s="148">
        <v>1182</v>
      </c>
    </row>
    <row r="144" spans="1:22" ht="17.25">
      <c r="A144" s="2" t="s">
        <v>4</v>
      </c>
      <c r="B144" s="2">
        <v>453</v>
      </c>
      <c r="C144" s="248" t="s">
        <v>230</v>
      </c>
      <c r="D144" s="4">
        <f t="shared" si="60"/>
        <v>1364</v>
      </c>
      <c r="E144" s="6" t="s">
        <v>12</v>
      </c>
      <c r="F144" s="42" t="s">
        <v>226</v>
      </c>
      <c r="H144" s="106">
        <f t="shared" si="65"/>
        <v>1319</v>
      </c>
      <c r="I144" s="112">
        <f t="shared" si="66"/>
        <v>1364</v>
      </c>
      <c r="J144" s="153">
        <f t="shared" si="70"/>
        <v>1273</v>
      </c>
      <c r="L144" s="106">
        <v>1300.32</v>
      </c>
      <c r="M144" s="112">
        <v>1300.32</v>
      </c>
      <c r="N144" s="153">
        <v>1400</v>
      </c>
      <c r="P144" s="106">
        <v>1264.2</v>
      </c>
      <c r="Q144" s="112">
        <v>1264.2</v>
      </c>
      <c r="R144" s="153">
        <v>1264.2</v>
      </c>
      <c r="S144" s="70"/>
      <c r="T144" s="75">
        <v>1319</v>
      </c>
      <c r="U144" s="73">
        <v>1364</v>
      </c>
      <c r="V144" s="148">
        <v>1273</v>
      </c>
    </row>
    <row r="145" spans="1:22" ht="17.25">
      <c r="A145" s="2"/>
      <c r="B145" s="2">
        <v>454</v>
      </c>
      <c r="C145" s="248" t="s">
        <v>231</v>
      </c>
      <c r="D145" s="4">
        <f t="shared" si="60"/>
        <v>1364</v>
      </c>
      <c r="E145" s="6" t="s">
        <v>12</v>
      </c>
      <c r="F145" s="42" t="s">
        <v>226</v>
      </c>
      <c r="H145" s="106">
        <f t="shared" si="65"/>
        <v>1319</v>
      </c>
      <c r="I145" s="112">
        <f t="shared" si="66"/>
        <v>1364</v>
      </c>
      <c r="J145" s="153">
        <f t="shared" si="70"/>
        <v>1273</v>
      </c>
      <c r="L145" s="106">
        <v>1300.32</v>
      </c>
      <c r="M145" s="112">
        <v>1300.32</v>
      </c>
      <c r="N145" s="153">
        <v>1400</v>
      </c>
      <c r="P145" s="106">
        <v>1264.2</v>
      </c>
      <c r="Q145" s="112">
        <v>1264.2</v>
      </c>
      <c r="R145" s="153">
        <v>1264.2</v>
      </c>
      <c r="S145" s="70"/>
      <c r="T145" s="75">
        <v>1319</v>
      </c>
      <c r="U145" s="73">
        <v>1364</v>
      </c>
      <c r="V145" s="148">
        <v>1273</v>
      </c>
    </row>
    <row r="146" spans="1:22" ht="17.25">
      <c r="A146" s="2"/>
      <c r="B146" s="2">
        <v>455</v>
      </c>
      <c r="C146" s="248" t="s">
        <v>239</v>
      </c>
      <c r="D146" s="4">
        <f t="shared" si="60"/>
        <v>1576</v>
      </c>
      <c r="E146" s="6" t="s">
        <v>12</v>
      </c>
      <c r="F146" s="42" t="s">
        <v>226</v>
      </c>
      <c r="H146" s="106">
        <f t="shared" si="65"/>
        <v>1573</v>
      </c>
      <c r="I146" s="112">
        <f t="shared" si="66"/>
        <v>1576</v>
      </c>
      <c r="J146" s="153">
        <f t="shared" si="70"/>
        <v>1546</v>
      </c>
      <c r="L146" s="106">
        <v>1701</v>
      </c>
      <c r="M146" s="153">
        <v>1701</v>
      </c>
      <c r="N146" s="153">
        <v>1701</v>
      </c>
      <c r="P146" s="106">
        <v>1653.75</v>
      </c>
      <c r="Q146" s="112">
        <v>1653.75</v>
      </c>
      <c r="R146" s="153">
        <v>1653.75</v>
      </c>
      <c r="S146" s="70"/>
      <c r="T146" s="75">
        <v>1573</v>
      </c>
      <c r="U146" s="73">
        <v>1576</v>
      </c>
      <c r="V146" s="148">
        <v>1546</v>
      </c>
    </row>
    <row r="147" spans="1:22" ht="17.25">
      <c r="A147" s="2" t="s">
        <v>5</v>
      </c>
      <c r="B147" s="2">
        <v>456</v>
      </c>
      <c r="C147" s="248" t="s">
        <v>240</v>
      </c>
      <c r="D147" s="4">
        <f t="shared" si="60"/>
        <v>1576</v>
      </c>
      <c r="E147" s="6" t="s">
        <v>12</v>
      </c>
      <c r="F147" s="42" t="s">
        <v>226</v>
      </c>
      <c r="H147" s="106">
        <f t="shared" si="65"/>
        <v>1573</v>
      </c>
      <c r="I147" s="112">
        <f t="shared" si="66"/>
        <v>1576</v>
      </c>
      <c r="J147" s="153">
        <f t="shared" si="70"/>
        <v>1546</v>
      </c>
      <c r="L147" s="106">
        <v>1701</v>
      </c>
      <c r="M147" s="153">
        <v>1701</v>
      </c>
      <c r="N147" s="153">
        <v>1701</v>
      </c>
      <c r="P147" s="106">
        <v>1653.75</v>
      </c>
      <c r="Q147" s="112">
        <v>1653.75</v>
      </c>
      <c r="R147" s="153">
        <v>1653.75</v>
      </c>
      <c r="S147" s="70"/>
      <c r="T147" s="75">
        <v>1573</v>
      </c>
      <c r="U147" s="73">
        <v>1576</v>
      </c>
      <c r="V147" s="148">
        <v>1546</v>
      </c>
    </row>
    <row r="148" spans="1:22" ht="17.25">
      <c r="A148" s="2"/>
      <c r="B148" s="2">
        <v>457</v>
      </c>
      <c r="C148" s="248" t="s">
        <v>241</v>
      </c>
      <c r="D148" s="4">
        <f t="shared" si="60"/>
        <v>1576</v>
      </c>
      <c r="E148" s="6" t="s">
        <v>12</v>
      </c>
      <c r="F148" s="42" t="s">
        <v>226</v>
      </c>
      <c r="H148" s="106">
        <f t="shared" si="65"/>
        <v>1573</v>
      </c>
      <c r="I148" s="112">
        <f t="shared" si="66"/>
        <v>1576</v>
      </c>
      <c r="J148" s="153">
        <f t="shared" si="70"/>
        <v>1546</v>
      </c>
      <c r="L148" s="106">
        <v>1701</v>
      </c>
      <c r="M148" s="153">
        <v>1701</v>
      </c>
      <c r="N148" s="153">
        <v>1701</v>
      </c>
      <c r="P148" s="106">
        <v>1653.75</v>
      </c>
      <c r="Q148" s="112">
        <v>1653.75</v>
      </c>
      <c r="R148" s="153">
        <v>1653.75</v>
      </c>
      <c r="S148" s="70"/>
      <c r="T148" s="75">
        <v>1573</v>
      </c>
      <c r="U148" s="73">
        <v>1576</v>
      </c>
      <c r="V148" s="148">
        <v>1546</v>
      </c>
    </row>
    <row r="149" spans="1:22" ht="17.25">
      <c r="A149" s="2"/>
      <c r="B149" s="2">
        <v>458</v>
      </c>
      <c r="C149" s="248" t="s">
        <v>242</v>
      </c>
      <c r="D149" s="4">
        <f t="shared" si="60"/>
        <v>2000</v>
      </c>
      <c r="E149" s="6" t="s">
        <v>12</v>
      </c>
      <c r="F149" s="42" t="s">
        <v>226</v>
      </c>
      <c r="H149" s="106">
        <f t="shared" si="65"/>
        <v>1910</v>
      </c>
      <c r="I149" s="112">
        <f t="shared" si="66"/>
        <v>2000</v>
      </c>
      <c r="J149" s="153">
        <f t="shared" si="70"/>
        <v>1819</v>
      </c>
      <c r="L149" s="106">
        <v>1800.36</v>
      </c>
      <c r="M149" s="112">
        <v>1800.36</v>
      </c>
      <c r="N149" s="153">
        <v>2000</v>
      </c>
      <c r="P149" s="106">
        <v>1750.35</v>
      </c>
      <c r="Q149" s="112">
        <v>1750.35</v>
      </c>
      <c r="R149" s="153">
        <v>1750.35</v>
      </c>
      <c r="S149" s="70"/>
      <c r="T149" s="75">
        <v>1910</v>
      </c>
      <c r="U149" s="73">
        <v>2000</v>
      </c>
      <c r="V149" s="148">
        <v>1819</v>
      </c>
    </row>
    <row r="150" spans="1:22" ht="17.25">
      <c r="A150" s="2" t="s">
        <v>3</v>
      </c>
      <c r="B150" s="2">
        <v>459</v>
      </c>
      <c r="C150" s="248" t="s">
        <v>243</v>
      </c>
      <c r="D150" s="4">
        <f t="shared" si="60"/>
        <v>2000</v>
      </c>
      <c r="E150" s="6" t="s">
        <v>12</v>
      </c>
      <c r="F150" s="42" t="s">
        <v>226</v>
      </c>
      <c r="H150" s="106">
        <f t="shared" si="65"/>
        <v>1910</v>
      </c>
      <c r="I150" s="112">
        <f t="shared" si="66"/>
        <v>2000</v>
      </c>
      <c r="J150" s="153">
        <f t="shared" si="70"/>
        <v>1819</v>
      </c>
      <c r="L150" s="106">
        <v>1800.36</v>
      </c>
      <c r="M150" s="112">
        <v>1800.36</v>
      </c>
      <c r="N150" s="153">
        <v>2000</v>
      </c>
      <c r="P150" s="106">
        <v>1750.35</v>
      </c>
      <c r="Q150" s="112">
        <v>1750.35</v>
      </c>
      <c r="R150" s="153">
        <v>1750.35</v>
      </c>
      <c r="S150" s="70"/>
      <c r="T150" s="75">
        <v>1910</v>
      </c>
      <c r="U150" s="73">
        <v>2000</v>
      </c>
      <c r="V150" s="148">
        <v>1819</v>
      </c>
    </row>
    <row r="151" spans="1:22" ht="17.25">
      <c r="A151" s="2"/>
      <c r="B151" s="2">
        <v>460</v>
      </c>
      <c r="C151" s="248" t="s">
        <v>266</v>
      </c>
      <c r="D151" s="4">
        <f t="shared" si="60"/>
        <v>500</v>
      </c>
      <c r="E151" s="6" t="s">
        <v>12</v>
      </c>
      <c r="F151" s="44" t="s">
        <v>267</v>
      </c>
      <c r="G151" s="124"/>
      <c r="H151" s="106">
        <f t="shared" si="65"/>
        <v>491</v>
      </c>
      <c r="I151" s="112">
        <f t="shared" si="66"/>
        <v>500</v>
      </c>
      <c r="J151" s="153">
        <f t="shared" si="70"/>
        <v>482</v>
      </c>
      <c r="L151" s="106">
        <v>540</v>
      </c>
      <c r="M151" s="112">
        <v>540</v>
      </c>
      <c r="N151" s="153">
        <v>540</v>
      </c>
      <c r="P151" s="106">
        <v>525</v>
      </c>
      <c r="Q151" s="112">
        <v>525</v>
      </c>
      <c r="R151" s="153">
        <v>525</v>
      </c>
      <c r="S151" s="70"/>
      <c r="T151" s="75">
        <v>491</v>
      </c>
      <c r="U151" s="73">
        <v>500</v>
      </c>
      <c r="V151" s="148">
        <v>482</v>
      </c>
    </row>
    <row r="152" spans="1:22" ht="17.25">
      <c r="A152" s="2"/>
      <c r="B152" s="2">
        <v>420</v>
      </c>
      <c r="C152" s="248" t="s">
        <v>364</v>
      </c>
      <c r="D152" s="4">
        <f t="shared" si="60"/>
        <v>2800</v>
      </c>
      <c r="E152" s="6" t="s">
        <v>12</v>
      </c>
      <c r="F152" s="42" t="s">
        <v>205</v>
      </c>
      <c r="H152" s="106">
        <f t="shared" si="65"/>
        <v>2600</v>
      </c>
      <c r="I152" s="112">
        <f t="shared" si="66"/>
        <v>2800</v>
      </c>
      <c r="J152" s="153">
        <f t="shared" si="70"/>
        <v>2500</v>
      </c>
      <c r="L152" s="106">
        <v>2400.84</v>
      </c>
      <c r="M152" s="112">
        <v>2400.84</v>
      </c>
      <c r="N152" s="153">
        <v>2400.84</v>
      </c>
      <c r="P152" s="106">
        <v>2334.15</v>
      </c>
      <c r="Q152" s="112">
        <v>2334.15</v>
      </c>
      <c r="R152" s="153">
        <v>2334.15</v>
      </c>
      <c r="S152" s="70"/>
      <c r="T152" s="75">
        <v>2600</v>
      </c>
      <c r="U152" s="73">
        <v>2800</v>
      </c>
      <c r="V152" s="148">
        <v>2500</v>
      </c>
    </row>
    <row r="153" spans="1:22" ht="18" thickBot="1">
      <c r="A153" s="3"/>
      <c r="B153" s="3">
        <v>434</v>
      </c>
      <c r="C153" s="254" t="s">
        <v>186</v>
      </c>
      <c r="D153" s="100">
        <f t="shared" si="60"/>
        <v>557</v>
      </c>
      <c r="E153" s="132" t="s">
        <v>12</v>
      </c>
      <c r="F153" s="59" t="s">
        <v>215</v>
      </c>
      <c r="H153" s="106">
        <f t="shared" si="65"/>
        <v>555</v>
      </c>
      <c r="I153" s="112">
        <f t="shared" si="66"/>
        <v>557</v>
      </c>
      <c r="J153" s="153">
        <f t="shared" si="70"/>
        <v>546</v>
      </c>
      <c r="L153" s="106">
        <v>600.48</v>
      </c>
      <c r="M153" s="112">
        <v>600.48</v>
      </c>
      <c r="N153" s="153">
        <v>600.48</v>
      </c>
      <c r="P153" s="106">
        <v>583.79999999999995</v>
      </c>
      <c r="Q153" s="112">
        <v>583.79999999999995</v>
      </c>
      <c r="R153" s="153">
        <v>583.79999999999995</v>
      </c>
      <c r="S153" s="70"/>
      <c r="T153" s="75">
        <v>555</v>
      </c>
      <c r="U153" s="73">
        <v>557</v>
      </c>
      <c r="V153" s="148">
        <v>546</v>
      </c>
    </row>
    <row r="154" spans="1:22" ht="17.25">
      <c r="A154" s="2"/>
      <c r="B154" s="190">
        <v>544</v>
      </c>
      <c r="C154" s="191" t="s">
        <v>94</v>
      </c>
      <c r="D154" s="98">
        <f t="shared" si="60"/>
        <v>135906</v>
      </c>
      <c r="E154" s="192" t="s">
        <v>13</v>
      </c>
      <c r="F154" s="202"/>
      <c r="H154" s="139">
        <f t="shared" ref="H154:H182" si="71">SUM(T154)</f>
        <v>91427</v>
      </c>
      <c r="I154" s="140">
        <f t="shared" ref="I154:I182" si="72">SUM(U154)</f>
        <v>135906</v>
      </c>
      <c r="J154" s="156">
        <f t="shared" si="54"/>
        <v>85714.28571428571</v>
      </c>
      <c r="L154" s="139">
        <f t="shared" si="61"/>
        <v>98741.16</v>
      </c>
      <c r="M154" s="140">
        <f t="shared" si="62"/>
        <v>146778.48000000001</v>
      </c>
      <c r="N154" s="156">
        <f t="shared" si="63"/>
        <v>92571.42857142858</v>
      </c>
      <c r="P154" s="232" t="s">
        <v>271</v>
      </c>
      <c r="Q154" s="76">
        <v>142700.25</v>
      </c>
      <c r="R154" s="78">
        <v>90000</v>
      </c>
      <c r="S154" s="70"/>
      <c r="T154" s="137">
        <v>91427</v>
      </c>
      <c r="U154" s="143">
        <v>135906</v>
      </c>
      <c r="V154" s="241">
        <f t="shared" si="64"/>
        <v>85714.28571428571</v>
      </c>
    </row>
    <row r="155" spans="1:22" ht="17.25">
      <c r="A155" s="2"/>
      <c r="B155" s="190" t="s">
        <v>106</v>
      </c>
      <c r="C155" s="193" t="s">
        <v>95</v>
      </c>
      <c r="D155" s="4">
        <f t="shared" si="60"/>
        <v>29049</v>
      </c>
      <c r="E155" s="188" t="s">
        <v>13</v>
      </c>
      <c r="F155" s="189"/>
      <c r="H155" s="106">
        <f t="shared" si="71"/>
        <v>16190.476190476189</v>
      </c>
      <c r="I155" s="112">
        <f t="shared" si="72"/>
        <v>29049</v>
      </c>
      <c r="J155" s="153">
        <f t="shared" si="54"/>
        <v>14285.714285714284</v>
      </c>
      <c r="L155" s="106">
        <f t="shared" si="61"/>
        <v>17485.714285714286</v>
      </c>
      <c r="M155" s="112">
        <f t="shared" si="62"/>
        <v>31372.920000000002</v>
      </c>
      <c r="N155" s="153">
        <f t="shared" si="63"/>
        <v>15428.571428571428</v>
      </c>
      <c r="P155" s="74">
        <v>17000</v>
      </c>
      <c r="Q155" s="73">
        <v>30500.400000000001</v>
      </c>
      <c r="R155" s="79">
        <v>15000</v>
      </c>
      <c r="S155" s="70"/>
      <c r="T155" s="75">
        <f t="shared" ref="T155:T195" si="73">SUM(P155/1.05)</f>
        <v>16190.476190476189</v>
      </c>
      <c r="U155" s="74">
        <v>29049</v>
      </c>
      <c r="V155" s="242">
        <f t="shared" si="64"/>
        <v>14285.714285714284</v>
      </c>
    </row>
    <row r="156" spans="1:22" ht="17.25">
      <c r="A156" s="2" t="s">
        <v>317</v>
      </c>
      <c r="B156" s="190" t="s">
        <v>107</v>
      </c>
      <c r="C156" s="193" t="s">
        <v>96</v>
      </c>
      <c r="D156" s="4">
        <f t="shared" si="60"/>
        <v>29049</v>
      </c>
      <c r="E156" s="188" t="s">
        <v>13</v>
      </c>
      <c r="F156" s="189"/>
      <c r="H156" s="106">
        <f t="shared" si="71"/>
        <v>16190.476190476189</v>
      </c>
      <c r="I156" s="112">
        <f t="shared" si="72"/>
        <v>29049</v>
      </c>
      <c r="J156" s="153">
        <f t="shared" si="54"/>
        <v>14285.714285714284</v>
      </c>
      <c r="L156" s="106">
        <f t="shared" si="61"/>
        <v>17485.714285714286</v>
      </c>
      <c r="M156" s="112">
        <f t="shared" si="62"/>
        <v>31372.920000000002</v>
      </c>
      <c r="N156" s="153">
        <f t="shared" si="63"/>
        <v>15428.571428571428</v>
      </c>
      <c r="P156" s="74">
        <v>17000</v>
      </c>
      <c r="Q156" s="73">
        <v>30500.400000000001</v>
      </c>
      <c r="R156" s="79">
        <v>15000</v>
      </c>
      <c r="S156" s="70"/>
      <c r="T156" s="75">
        <f t="shared" si="73"/>
        <v>16190.476190476189</v>
      </c>
      <c r="U156" s="74">
        <v>29049</v>
      </c>
      <c r="V156" s="242">
        <f t="shared" si="64"/>
        <v>14285.714285714284</v>
      </c>
    </row>
    <row r="157" spans="1:22" ht="17.25">
      <c r="A157" s="2"/>
      <c r="B157" s="190" t="s">
        <v>108</v>
      </c>
      <c r="C157" s="193" t="s">
        <v>97</v>
      </c>
      <c r="D157" s="4">
        <f t="shared" si="60"/>
        <v>29049</v>
      </c>
      <c r="E157" s="188" t="s">
        <v>13</v>
      </c>
      <c r="F157" s="189"/>
      <c r="H157" s="106">
        <f t="shared" si="71"/>
        <v>16190.476190476189</v>
      </c>
      <c r="I157" s="112">
        <f t="shared" si="72"/>
        <v>29049</v>
      </c>
      <c r="J157" s="153">
        <f t="shared" si="54"/>
        <v>14285.714285714284</v>
      </c>
      <c r="L157" s="106">
        <f t="shared" si="61"/>
        <v>17485.714285714286</v>
      </c>
      <c r="M157" s="112">
        <f t="shared" si="62"/>
        <v>31372.920000000002</v>
      </c>
      <c r="N157" s="153">
        <f t="shared" si="63"/>
        <v>15428.571428571428</v>
      </c>
      <c r="P157" s="74">
        <v>17000</v>
      </c>
      <c r="Q157" s="73">
        <v>30500.400000000001</v>
      </c>
      <c r="R157" s="79">
        <v>15000</v>
      </c>
      <c r="S157" s="70"/>
      <c r="T157" s="75">
        <f t="shared" si="73"/>
        <v>16190.476190476189</v>
      </c>
      <c r="U157" s="74">
        <v>29049</v>
      </c>
      <c r="V157" s="242">
        <f t="shared" si="64"/>
        <v>14285.714285714284</v>
      </c>
    </row>
    <row r="158" spans="1:22" ht="17.25">
      <c r="A158" s="2" t="s">
        <v>318</v>
      </c>
      <c r="B158" s="190" t="s">
        <v>109</v>
      </c>
      <c r="C158" s="193" t="s">
        <v>98</v>
      </c>
      <c r="D158" s="4">
        <f t="shared" si="60"/>
        <v>29049</v>
      </c>
      <c r="E158" s="188" t="s">
        <v>13</v>
      </c>
      <c r="F158" s="189"/>
      <c r="H158" s="106">
        <f t="shared" si="71"/>
        <v>16190.476190476189</v>
      </c>
      <c r="I158" s="112">
        <f t="shared" si="72"/>
        <v>29049</v>
      </c>
      <c r="J158" s="153">
        <f t="shared" si="54"/>
        <v>14285.714285714284</v>
      </c>
      <c r="L158" s="106">
        <f t="shared" si="61"/>
        <v>17485.714285714286</v>
      </c>
      <c r="M158" s="112">
        <f t="shared" si="62"/>
        <v>31372.920000000002</v>
      </c>
      <c r="N158" s="153">
        <f t="shared" si="63"/>
        <v>15428.571428571428</v>
      </c>
      <c r="P158" s="74">
        <v>17000</v>
      </c>
      <c r="Q158" s="73">
        <v>30500.400000000001</v>
      </c>
      <c r="R158" s="79">
        <v>15000</v>
      </c>
      <c r="S158" s="70"/>
      <c r="T158" s="75">
        <f t="shared" si="73"/>
        <v>16190.476190476189</v>
      </c>
      <c r="U158" s="74">
        <v>29049</v>
      </c>
      <c r="V158" s="242">
        <f t="shared" si="64"/>
        <v>14285.714285714284</v>
      </c>
    </row>
    <row r="159" spans="1:22" ht="17.25">
      <c r="A159" s="2"/>
      <c r="B159" s="190" t="s">
        <v>110</v>
      </c>
      <c r="C159" s="194" t="s">
        <v>99</v>
      </c>
      <c r="D159" s="4">
        <f t="shared" si="60"/>
        <v>33906</v>
      </c>
      <c r="E159" s="192" t="s">
        <v>13</v>
      </c>
      <c r="F159" s="189"/>
      <c r="H159" s="106">
        <f t="shared" si="71"/>
        <v>19047.619047619046</v>
      </c>
      <c r="I159" s="112">
        <f t="shared" si="72"/>
        <v>33906</v>
      </c>
      <c r="J159" s="153">
        <f t="shared" si="54"/>
        <v>17142.857142857141</v>
      </c>
      <c r="L159" s="106">
        <f t="shared" si="61"/>
        <v>20571.428571428572</v>
      </c>
      <c r="M159" s="112">
        <f t="shared" si="62"/>
        <v>36618.480000000003</v>
      </c>
      <c r="N159" s="153">
        <f t="shared" si="63"/>
        <v>18514.285714285714</v>
      </c>
      <c r="P159" s="74">
        <v>20000</v>
      </c>
      <c r="Q159" s="76">
        <v>35600.25</v>
      </c>
      <c r="R159" s="78">
        <v>18000</v>
      </c>
      <c r="S159" s="70"/>
      <c r="T159" s="75">
        <f t="shared" si="73"/>
        <v>19047.619047619046</v>
      </c>
      <c r="U159" s="74">
        <v>33906</v>
      </c>
      <c r="V159" s="242">
        <f t="shared" si="64"/>
        <v>17142.857142857141</v>
      </c>
    </row>
    <row r="160" spans="1:22" ht="17.25">
      <c r="A160" s="2"/>
      <c r="B160" s="190" t="s">
        <v>111</v>
      </c>
      <c r="C160" s="187" t="s">
        <v>100</v>
      </c>
      <c r="D160" s="4">
        <f t="shared" si="60"/>
        <v>33906</v>
      </c>
      <c r="E160" s="188" t="s">
        <v>13</v>
      </c>
      <c r="F160" s="189"/>
      <c r="H160" s="106">
        <f t="shared" si="71"/>
        <v>19047.619047619046</v>
      </c>
      <c r="I160" s="112">
        <f t="shared" si="72"/>
        <v>33906</v>
      </c>
      <c r="J160" s="153">
        <f t="shared" si="54"/>
        <v>17142.857142857141</v>
      </c>
      <c r="L160" s="106">
        <f t="shared" si="61"/>
        <v>20571.428571428572</v>
      </c>
      <c r="M160" s="112">
        <f t="shared" si="62"/>
        <v>36618.480000000003</v>
      </c>
      <c r="N160" s="153">
        <f t="shared" si="63"/>
        <v>18514.285714285714</v>
      </c>
      <c r="P160" s="74">
        <v>20000</v>
      </c>
      <c r="Q160" s="73">
        <v>35600.25</v>
      </c>
      <c r="R160" s="79">
        <v>18000</v>
      </c>
      <c r="S160" s="70"/>
      <c r="T160" s="75">
        <f t="shared" si="73"/>
        <v>19047.619047619046</v>
      </c>
      <c r="U160" s="74">
        <v>33906</v>
      </c>
      <c r="V160" s="242">
        <f t="shared" si="64"/>
        <v>17142.857142857141</v>
      </c>
    </row>
    <row r="161" spans="1:22" ht="17.25">
      <c r="A161" s="2"/>
      <c r="B161" s="190">
        <v>507</v>
      </c>
      <c r="C161" s="194" t="s">
        <v>130</v>
      </c>
      <c r="D161" s="4">
        <f t="shared" si="60"/>
        <v>43619</v>
      </c>
      <c r="E161" s="192" t="s">
        <v>13</v>
      </c>
      <c r="F161" s="202"/>
      <c r="H161" s="106">
        <f t="shared" si="71"/>
        <v>26666.666666666664</v>
      </c>
      <c r="I161" s="112">
        <f t="shared" si="72"/>
        <v>43619.047619047618</v>
      </c>
      <c r="J161" s="153">
        <f t="shared" si="54"/>
        <v>24286</v>
      </c>
      <c r="L161" s="106">
        <f t="shared" ref="L161:N164" si="74">SUM(T161*1.08)</f>
        <v>28800</v>
      </c>
      <c r="M161" s="112">
        <f t="shared" si="74"/>
        <v>47108.571428571428</v>
      </c>
      <c r="N161" s="153">
        <f t="shared" si="74"/>
        <v>26228.880000000001</v>
      </c>
      <c r="P161" s="74">
        <v>28000</v>
      </c>
      <c r="Q161" s="73">
        <v>45800</v>
      </c>
      <c r="R161" s="78">
        <v>25500.3</v>
      </c>
      <c r="S161" s="70"/>
      <c r="T161" s="75">
        <f t="shared" si="73"/>
        <v>26666.666666666664</v>
      </c>
      <c r="U161" s="74">
        <f>SUM(Q161/1.05)</f>
        <v>43619.047619047618</v>
      </c>
      <c r="V161" s="242">
        <f t="shared" si="64"/>
        <v>24286</v>
      </c>
    </row>
    <row r="162" spans="1:22" ht="17.25">
      <c r="A162" s="2"/>
      <c r="B162" s="190" t="s">
        <v>93</v>
      </c>
      <c r="C162" s="187" t="s">
        <v>131</v>
      </c>
      <c r="D162" s="4">
        <f t="shared" si="60"/>
        <v>24190</v>
      </c>
      <c r="E162" s="188" t="s">
        <v>13</v>
      </c>
      <c r="F162" s="189"/>
      <c r="H162" s="106">
        <f t="shared" si="71"/>
        <v>21844.761904761905</v>
      </c>
      <c r="I162" s="112">
        <f t="shared" si="72"/>
        <v>24190</v>
      </c>
      <c r="J162" s="153">
        <f t="shared" si="54"/>
        <v>21359</v>
      </c>
      <c r="L162" s="106">
        <f t="shared" si="74"/>
        <v>23592.342857142859</v>
      </c>
      <c r="M162" s="112">
        <f t="shared" si="74"/>
        <v>26125.200000000001</v>
      </c>
      <c r="N162" s="153">
        <f t="shared" si="74"/>
        <v>23067.72</v>
      </c>
      <c r="P162" s="74">
        <v>22937</v>
      </c>
      <c r="Q162" s="73">
        <v>25399.5</v>
      </c>
      <c r="R162" s="79">
        <v>22426.95</v>
      </c>
      <c r="S162" s="70"/>
      <c r="T162" s="75">
        <f t="shared" si="73"/>
        <v>21844.761904761905</v>
      </c>
      <c r="U162" s="74">
        <f>SUM(Q162/1.05)</f>
        <v>24190</v>
      </c>
      <c r="V162" s="242">
        <f t="shared" si="64"/>
        <v>21359</v>
      </c>
    </row>
    <row r="163" spans="1:22" ht="17.25">
      <c r="A163" s="2"/>
      <c r="B163" s="190" t="s">
        <v>136</v>
      </c>
      <c r="C163" s="187" t="s">
        <v>132</v>
      </c>
      <c r="D163" s="4">
        <f t="shared" si="60"/>
        <v>24190</v>
      </c>
      <c r="E163" s="188" t="s">
        <v>13</v>
      </c>
      <c r="F163" s="189"/>
      <c r="H163" s="106">
        <f t="shared" si="71"/>
        <v>21844.761904761905</v>
      </c>
      <c r="I163" s="112">
        <f t="shared" si="72"/>
        <v>24190</v>
      </c>
      <c r="J163" s="153">
        <f t="shared" si="54"/>
        <v>21359</v>
      </c>
      <c r="L163" s="106">
        <f t="shared" si="74"/>
        <v>23592.342857142859</v>
      </c>
      <c r="M163" s="112">
        <f t="shared" si="74"/>
        <v>26125.200000000001</v>
      </c>
      <c r="N163" s="153">
        <f t="shared" si="74"/>
        <v>23067.72</v>
      </c>
      <c r="P163" s="74">
        <v>22937</v>
      </c>
      <c r="Q163" s="73">
        <v>25399.5</v>
      </c>
      <c r="R163" s="79">
        <v>22426.95</v>
      </c>
      <c r="S163" s="70"/>
      <c r="T163" s="75">
        <f t="shared" si="73"/>
        <v>21844.761904761905</v>
      </c>
      <c r="U163" s="74">
        <f>SUM(Q163/1.05)</f>
        <v>24190</v>
      </c>
      <c r="V163" s="242">
        <f t="shared" si="64"/>
        <v>21359</v>
      </c>
    </row>
    <row r="164" spans="1:22" ht="17.25" customHeight="1" thickBot="1">
      <c r="A164" s="3"/>
      <c r="B164" s="199">
        <v>545</v>
      </c>
      <c r="C164" s="205" t="s">
        <v>92</v>
      </c>
      <c r="D164" s="100">
        <f t="shared" si="60"/>
        <v>13000</v>
      </c>
      <c r="E164" s="206" t="s">
        <v>13</v>
      </c>
      <c r="F164" s="200"/>
      <c r="H164" s="106">
        <f t="shared" si="71"/>
        <v>8570.9999999999982</v>
      </c>
      <c r="I164" s="112">
        <f t="shared" si="72"/>
        <v>13000</v>
      </c>
      <c r="J164" s="153">
        <f t="shared" ref="J164:J192" si="75">SUM(V164)</f>
        <v>7600</v>
      </c>
      <c r="L164" s="106">
        <f t="shared" si="74"/>
        <v>9256.6799999999985</v>
      </c>
      <c r="M164" s="112">
        <f t="shared" si="74"/>
        <v>14040.000000000002</v>
      </c>
      <c r="N164" s="153">
        <f t="shared" si="74"/>
        <v>8208</v>
      </c>
      <c r="P164" s="74">
        <v>8999.5499999999993</v>
      </c>
      <c r="Q164" s="76">
        <v>13650</v>
      </c>
      <c r="R164" s="78">
        <v>7980</v>
      </c>
      <c r="S164" s="70"/>
      <c r="T164" s="75">
        <f t="shared" si="73"/>
        <v>8570.9999999999982</v>
      </c>
      <c r="U164" s="74">
        <f>SUM(Q164/1.05)</f>
        <v>13000</v>
      </c>
      <c r="V164" s="242">
        <f t="shared" si="64"/>
        <v>7600</v>
      </c>
    </row>
    <row r="165" spans="1:22" ht="17.25">
      <c r="A165" s="2"/>
      <c r="B165" s="5">
        <v>502</v>
      </c>
      <c r="C165" s="49" t="s">
        <v>116</v>
      </c>
      <c r="D165" s="98">
        <f t="shared" si="60"/>
        <v>106797</v>
      </c>
      <c r="E165" s="8" t="s">
        <v>13</v>
      </c>
      <c r="F165" s="46"/>
      <c r="H165" s="106">
        <f t="shared" si="71"/>
        <v>82524</v>
      </c>
      <c r="I165" s="112">
        <f t="shared" si="72"/>
        <v>106797</v>
      </c>
      <c r="J165" s="153">
        <f t="shared" si="75"/>
        <v>75727</v>
      </c>
      <c r="L165" s="106">
        <f t="shared" si="61"/>
        <v>89125.920000000013</v>
      </c>
      <c r="M165" s="112">
        <f t="shared" si="62"/>
        <v>115340.76000000001</v>
      </c>
      <c r="N165" s="153">
        <f t="shared" si="63"/>
        <v>81785.16</v>
      </c>
      <c r="P165" s="74">
        <v>86650.2</v>
      </c>
      <c r="Q165" s="76">
        <v>112136</v>
      </c>
      <c r="R165" s="78">
        <v>79513.350000000006</v>
      </c>
      <c r="S165" s="70"/>
      <c r="T165" s="75">
        <f t="shared" si="73"/>
        <v>82524</v>
      </c>
      <c r="U165" s="74">
        <v>106797</v>
      </c>
      <c r="V165" s="242">
        <f t="shared" si="64"/>
        <v>75727</v>
      </c>
    </row>
    <row r="166" spans="1:22" ht="17.25">
      <c r="A166" s="2"/>
      <c r="B166" s="5" t="s">
        <v>22</v>
      </c>
      <c r="C166" s="48" t="s">
        <v>117</v>
      </c>
      <c r="D166" s="4">
        <f t="shared" si="60"/>
        <v>19418</v>
      </c>
      <c r="E166" s="6" t="s">
        <v>428</v>
      </c>
      <c r="F166" s="42"/>
      <c r="H166" s="106">
        <f t="shared" si="71"/>
        <v>16504.761904761905</v>
      </c>
      <c r="I166" s="112">
        <f t="shared" si="72"/>
        <v>19418</v>
      </c>
      <c r="J166" s="153">
        <f t="shared" si="75"/>
        <v>15049</v>
      </c>
      <c r="L166" s="106">
        <f t="shared" si="61"/>
        <v>17825.142857142859</v>
      </c>
      <c r="M166" s="112">
        <f t="shared" si="62"/>
        <v>20971.440000000002</v>
      </c>
      <c r="N166" s="153">
        <f t="shared" si="63"/>
        <v>16252.920000000002</v>
      </c>
      <c r="P166" s="74">
        <v>17330</v>
      </c>
      <c r="Q166" s="73">
        <v>20388</v>
      </c>
      <c r="R166" s="79">
        <v>15801</v>
      </c>
      <c r="S166" s="70"/>
      <c r="T166" s="75">
        <f t="shared" si="73"/>
        <v>16504.761904761905</v>
      </c>
      <c r="U166" s="74">
        <v>19418</v>
      </c>
      <c r="V166" s="242">
        <v>15049</v>
      </c>
    </row>
    <row r="167" spans="1:22" ht="17.25">
      <c r="A167" s="2" t="s">
        <v>167</v>
      </c>
      <c r="B167" s="5" t="s">
        <v>23</v>
      </c>
      <c r="C167" s="48" t="s">
        <v>101</v>
      </c>
      <c r="D167" s="4">
        <f t="shared" si="60"/>
        <v>19418</v>
      </c>
      <c r="E167" s="6" t="s">
        <v>428</v>
      </c>
      <c r="F167" s="42"/>
      <c r="H167" s="106">
        <f t="shared" si="71"/>
        <v>16504.761904761905</v>
      </c>
      <c r="I167" s="112">
        <f t="shared" si="72"/>
        <v>19418</v>
      </c>
      <c r="J167" s="153">
        <f t="shared" si="75"/>
        <v>15049</v>
      </c>
      <c r="L167" s="106">
        <f t="shared" si="61"/>
        <v>17825.142857142859</v>
      </c>
      <c r="M167" s="112">
        <f t="shared" si="62"/>
        <v>20971.440000000002</v>
      </c>
      <c r="N167" s="153">
        <f t="shared" si="63"/>
        <v>16252.920000000002</v>
      </c>
      <c r="P167" s="74">
        <v>17330</v>
      </c>
      <c r="Q167" s="73">
        <v>20388</v>
      </c>
      <c r="R167" s="79">
        <v>15801</v>
      </c>
      <c r="S167" s="70"/>
      <c r="T167" s="75">
        <f t="shared" si="73"/>
        <v>16504.761904761905</v>
      </c>
      <c r="U167" s="74">
        <v>19418</v>
      </c>
      <c r="V167" s="242">
        <v>15049</v>
      </c>
    </row>
    <row r="168" spans="1:22" ht="17.25">
      <c r="A168" s="2" t="s">
        <v>169</v>
      </c>
      <c r="B168" s="5" t="s">
        <v>24</v>
      </c>
      <c r="C168" s="48" t="s">
        <v>102</v>
      </c>
      <c r="D168" s="4">
        <f t="shared" si="60"/>
        <v>19418</v>
      </c>
      <c r="E168" s="6" t="s">
        <v>428</v>
      </c>
      <c r="F168" s="42"/>
      <c r="H168" s="106">
        <f t="shared" si="71"/>
        <v>16504.761904761905</v>
      </c>
      <c r="I168" s="112">
        <f t="shared" si="72"/>
        <v>19418</v>
      </c>
      <c r="J168" s="153">
        <f t="shared" si="75"/>
        <v>15049</v>
      </c>
      <c r="L168" s="106">
        <f t="shared" si="61"/>
        <v>17825.142857142859</v>
      </c>
      <c r="M168" s="112">
        <f t="shared" si="62"/>
        <v>20971.440000000002</v>
      </c>
      <c r="N168" s="153">
        <f t="shared" si="63"/>
        <v>16252.920000000002</v>
      </c>
      <c r="P168" s="74">
        <v>17330</v>
      </c>
      <c r="Q168" s="73">
        <v>20388</v>
      </c>
      <c r="R168" s="79">
        <v>15801</v>
      </c>
      <c r="S168" s="70"/>
      <c r="T168" s="75">
        <f t="shared" si="73"/>
        <v>16504.761904761905</v>
      </c>
      <c r="U168" s="74">
        <v>19418</v>
      </c>
      <c r="V168" s="242">
        <v>15049</v>
      </c>
    </row>
    <row r="169" spans="1:22" ht="17.25">
      <c r="A169" s="2" t="s">
        <v>319</v>
      </c>
      <c r="B169" s="5" t="s">
        <v>25</v>
      </c>
      <c r="C169" s="48" t="s">
        <v>103</v>
      </c>
      <c r="D169" s="4">
        <f t="shared" si="60"/>
        <v>19418</v>
      </c>
      <c r="E169" s="6" t="s">
        <v>428</v>
      </c>
      <c r="F169" s="42"/>
      <c r="H169" s="106">
        <f t="shared" si="71"/>
        <v>16504.761904761905</v>
      </c>
      <c r="I169" s="112">
        <f t="shared" si="72"/>
        <v>19418</v>
      </c>
      <c r="J169" s="153">
        <f t="shared" si="75"/>
        <v>15049</v>
      </c>
      <c r="L169" s="106">
        <f t="shared" si="61"/>
        <v>17825.142857142859</v>
      </c>
      <c r="M169" s="112">
        <f t="shared" si="62"/>
        <v>20971.440000000002</v>
      </c>
      <c r="N169" s="153">
        <f t="shared" si="63"/>
        <v>16252.920000000002</v>
      </c>
      <c r="P169" s="74">
        <v>17330</v>
      </c>
      <c r="Q169" s="73">
        <v>20388</v>
      </c>
      <c r="R169" s="79">
        <v>15801</v>
      </c>
      <c r="S169" s="70"/>
      <c r="T169" s="75">
        <f t="shared" si="73"/>
        <v>16504.761904761905</v>
      </c>
      <c r="U169" s="74">
        <v>19418</v>
      </c>
      <c r="V169" s="242">
        <v>15049</v>
      </c>
    </row>
    <row r="170" spans="1:22" ht="17.25">
      <c r="A170" s="2"/>
      <c r="B170" s="5" t="s">
        <v>26</v>
      </c>
      <c r="C170" s="48" t="s">
        <v>104</v>
      </c>
      <c r="D170" s="4">
        <f t="shared" si="60"/>
        <v>19418</v>
      </c>
      <c r="E170" s="6" t="s">
        <v>428</v>
      </c>
      <c r="F170" s="42"/>
      <c r="H170" s="106">
        <f t="shared" si="71"/>
        <v>16504.761904761905</v>
      </c>
      <c r="I170" s="112">
        <f t="shared" si="72"/>
        <v>19418</v>
      </c>
      <c r="J170" s="153">
        <f t="shared" si="75"/>
        <v>15049</v>
      </c>
      <c r="L170" s="106">
        <f t="shared" si="61"/>
        <v>17825.142857142859</v>
      </c>
      <c r="M170" s="112">
        <f t="shared" si="62"/>
        <v>20971.440000000002</v>
      </c>
      <c r="N170" s="153">
        <f t="shared" si="63"/>
        <v>16252.920000000002</v>
      </c>
      <c r="P170" s="74">
        <v>17330</v>
      </c>
      <c r="Q170" s="73">
        <v>20388</v>
      </c>
      <c r="R170" s="79">
        <v>15801</v>
      </c>
      <c r="S170" s="70"/>
      <c r="T170" s="75">
        <f t="shared" si="73"/>
        <v>16504.761904761905</v>
      </c>
      <c r="U170" s="74">
        <v>19418</v>
      </c>
      <c r="V170" s="242">
        <v>15049</v>
      </c>
    </row>
    <row r="171" spans="1:22" ht="18" thickBot="1">
      <c r="A171" s="3"/>
      <c r="B171" s="64" t="s">
        <v>27</v>
      </c>
      <c r="C171" s="56" t="s">
        <v>105</v>
      </c>
      <c r="D171" s="100">
        <f t="shared" si="60"/>
        <v>19418</v>
      </c>
      <c r="E171" s="132" t="s">
        <v>428</v>
      </c>
      <c r="F171" s="59"/>
      <c r="H171" s="106">
        <f t="shared" si="71"/>
        <v>16504.761904761905</v>
      </c>
      <c r="I171" s="112">
        <f t="shared" si="72"/>
        <v>19418</v>
      </c>
      <c r="J171" s="153">
        <f t="shared" si="75"/>
        <v>15049</v>
      </c>
      <c r="L171" s="106">
        <f t="shared" si="61"/>
        <v>17825.142857142859</v>
      </c>
      <c r="M171" s="112">
        <f t="shared" si="62"/>
        <v>20971.440000000002</v>
      </c>
      <c r="N171" s="153">
        <f t="shared" si="63"/>
        <v>16252.920000000002</v>
      </c>
      <c r="P171" s="74">
        <v>17330</v>
      </c>
      <c r="Q171" s="73">
        <v>20388</v>
      </c>
      <c r="R171" s="79">
        <v>15801</v>
      </c>
      <c r="S171" s="70"/>
      <c r="T171" s="75">
        <f t="shared" si="73"/>
        <v>16504.761904761905</v>
      </c>
      <c r="U171" s="74">
        <v>19418</v>
      </c>
      <c r="V171" s="242">
        <v>15049</v>
      </c>
    </row>
    <row r="172" spans="1:22" ht="17.25">
      <c r="A172" s="2"/>
      <c r="B172" s="195">
        <v>522</v>
      </c>
      <c r="C172" s="181" t="s">
        <v>81</v>
      </c>
      <c r="D172" s="98">
        <f t="shared" si="60"/>
        <v>147619</v>
      </c>
      <c r="E172" s="178" t="s">
        <v>13</v>
      </c>
      <c r="F172" s="201"/>
      <c r="H172" s="106">
        <f t="shared" si="71"/>
        <v>118095.23809523809</v>
      </c>
      <c r="I172" s="112">
        <f t="shared" si="72"/>
        <v>147619.0476190476</v>
      </c>
      <c r="J172" s="153">
        <f t="shared" si="75"/>
        <v>112380.95238095238</v>
      </c>
      <c r="L172" s="106">
        <f t="shared" si="61"/>
        <v>127542.85714285714</v>
      </c>
      <c r="M172" s="112">
        <f t="shared" si="62"/>
        <v>159428.57142857142</v>
      </c>
      <c r="N172" s="153">
        <f t="shared" si="63"/>
        <v>121371.42857142858</v>
      </c>
      <c r="P172" s="74">
        <v>124000</v>
      </c>
      <c r="Q172" s="73">
        <v>155000</v>
      </c>
      <c r="R172" s="79">
        <v>118000</v>
      </c>
      <c r="S172" s="70"/>
      <c r="T172" s="75">
        <f t="shared" si="73"/>
        <v>118095.23809523809</v>
      </c>
      <c r="U172" s="74">
        <f t="shared" ref="U172:U195" si="76">SUM(Q172/1.05)</f>
        <v>147619.0476190476</v>
      </c>
      <c r="V172" s="242">
        <f t="shared" ref="V172:V195" si="77">SUM(R172/1.05)</f>
        <v>112380.95238095238</v>
      </c>
    </row>
    <row r="173" spans="1:22" ht="17.25">
      <c r="A173" s="2"/>
      <c r="B173" s="195" t="s">
        <v>46</v>
      </c>
      <c r="C173" s="182" t="s">
        <v>82</v>
      </c>
      <c r="D173" s="4">
        <f t="shared" ref="D173:D178" si="78">ROUNDDOWN(I173,1)</f>
        <v>31428.5</v>
      </c>
      <c r="E173" s="180" t="s">
        <v>13</v>
      </c>
      <c r="F173" s="179"/>
      <c r="H173" s="106">
        <f t="shared" si="71"/>
        <v>24762</v>
      </c>
      <c r="I173" s="112">
        <f t="shared" si="72"/>
        <v>31428.571428571428</v>
      </c>
      <c r="J173" s="153">
        <f t="shared" si="75"/>
        <v>23810</v>
      </c>
      <c r="L173" s="106">
        <f t="shared" si="61"/>
        <v>26742.960000000003</v>
      </c>
      <c r="M173" s="112">
        <f t="shared" si="62"/>
        <v>33942.857142857145</v>
      </c>
      <c r="N173" s="153">
        <f t="shared" si="63"/>
        <v>25714.800000000003</v>
      </c>
      <c r="P173" s="74">
        <v>26000</v>
      </c>
      <c r="Q173" s="73">
        <v>33000</v>
      </c>
      <c r="R173" s="79">
        <v>25000.5</v>
      </c>
      <c r="S173" s="70"/>
      <c r="T173" s="75">
        <v>24762</v>
      </c>
      <c r="U173" s="74">
        <f t="shared" si="76"/>
        <v>31428.571428571428</v>
      </c>
      <c r="V173" s="242">
        <f t="shared" si="77"/>
        <v>23810</v>
      </c>
    </row>
    <row r="174" spans="1:22" ht="17.25">
      <c r="A174" s="2"/>
      <c r="B174" s="195" t="s">
        <v>47</v>
      </c>
      <c r="C174" s="182" t="s">
        <v>83</v>
      </c>
      <c r="D174" s="4">
        <f t="shared" si="78"/>
        <v>31428.5</v>
      </c>
      <c r="E174" s="180" t="s">
        <v>13</v>
      </c>
      <c r="F174" s="179"/>
      <c r="H174" s="106">
        <f t="shared" si="71"/>
        <v>24761.90476190476</v>
      </c>
      <c r="I174" s="112">
        <f t="shared" si="72"/>
        <v>31428.571428571428</v>
      </c>
      <c r="J174" s="153">
        <f t="shared" si="75"/>
        <v>23810</v>
      </c>
      <c r="L174" s="106">
        <f t="shared" si="61"/>
        <v>26742.857142857141</v>
      </c>
      <c r="M174" s="112">
        <f t="shared" si="62"/>
        <v>33942.857142857145</v>
      </c>
      <c r="N174" s="153">
        <f t="shared" si="63"/>
        <v>25714.800000000003</v>
      </c>
      <c r="P174" s="74">
        <v>26000</v>
      </c>
      <c r="Q174" s="73">
        <v>33000</v>
      </c>
      <c r="R174" s="79">
        <v>25000.5</v>
      </c>
      <c r="S174" s="70"/>
      <c r="T174" s="75">
        <f t="shared" si="73"/>
        <v>24761.90476190476</v>
      </c>
      <c r="U174" s="74">
        <f t="shared" si="76"/>
        <v>31428.571428571428</v>
      </c>
      <c r="V174" s="242">
        <f t="shared" si="77"/>
        <v>23810</v>
      </c>
    </row>
    <row r="175" spans="1:22" ht="17.25">
      <c r="A175" s="2"/>
      <c r="B175" s="195" t="s">
        <v>48</v>
      </c>
      <c r="C175" s="182" t="s">
        <v>84</v>
      </c>
      <c r="D175" s="4">
        <f t="shared" si="78"/>
        <v>31428.5</v>
      </c>
      <c r="E175" s="180" t="s">
        <v>13</v>
      </c>
      <c r="F175" s="179"/>
      <c r="H175" s="106">
        <f t="shared" si="71"/>
        <v>24761.90476190476</v>
      </c>
      <c r="I175" s="112">
        <f t="shared" si="72"/>
        <v>31428.571428571428</v>
      </c>
      <c r="J175" s="153">
        <f t="shared" si="75"/>
        <v>23810</v>
      </c>
      <c r="L175" s="106">
        <f t="shared" si="61"/>
        <v>26742.857142857141</v>
      </c>
      <c r="M175" s="112">
        <f t="shared" si="62"/>
        <v>33942.857142857145</v>
      </c>
      <c r="N175" s="153">
        <f t="shared" si="63"/>
        <v>25714.800000000003</v>
      </c>
      <c r="P175" s="74">
        <v>26000</v>
      </c>
      <c r="Q175" s="73">
        <v>33000</v>
      </c>
      <c r="R175" s="79">
        <v>25000.5</v>
      </c>
      <c r="S175" s="70"/>
      <c r="T175" s="75">
        <f t="shared" si="73"/>
        <v>24761.90476190476</v>
      </c>
      <c r="U175" s="74">
        <f t="shared" si="76"/>
        <v>31428.571428571428</v>
      </c>
      <c r="V175" s="242">
        <f t="shared" si="77"/>
        <v>23810</v>
      </c>
    </row>
    <row r="176" spans="1:22" ht="17.25">
      <c r="A176" s="2" t="s">
        <v>320</v>
      </c>
      <c r="B176" s="195" t="s">
        <v>49</v>
      </c>
      <c r="C176" s="182" t="s">
        <v>85</v>
      </c>
      <c r="D176" s="4">
        <f t="shared" si="78"/>
        <v>31428.5</v>
      </c>
      <c r="E176" s="180" t="s">
        <v>13</v>
      </c>
      <c r="F176" s="179"/>
      <c r="H176" s="106">
        <f t="shared" si="71"/>
        <v>24761.90476190476</v>
      </c>
      <c r="I176" s="112">
        <f t="shared" si="72"/>
        <v>31428.571428571428</v>
      </c>
      <c r="J176" s="153">
        <f t="shared" si="75"/>
        <v>23810</v>
      </c>
      <c r="L176" s="106">
        <f t="shared" si="61"/>
        <v>26742.857142857141</v>
      </c>
      <c r="M176" s="112">
        <f t="shared" si="62"/>
        <v>33942.857142857145</v>
      </c>
      <c r="N176" s="153">
        <f t="shared" si="63"/>
        <v>25714.800000000003</v>
      </c>
      <c r="P176" s="74">
        <v>26000</v>
      </c>
      <c r="Q176" s="73">
        <v>33000</v>
      </c>
      <c r="R176" s="79">
        <v>25000.5</v>
      </c>
      <c r="S176" s="70"/>
      <c r="T176" s="75">
        <f t="shared" si="73"/>
        <v>24761.90476190476</v>
      </c>
      <c r="U176" s="74">
        <f t="shared" si="76"/>
        <v>31428.571428571428</v>
      </c>
      <c r="V176" s="242">
        <f t="shared" si="77"/>
        <v>23810</v>
      </c>
    </row>
    <row r="177" spans="1:22" ht="17.25">
      <c r="A177" s="2"/>
      <c r="B177" s="195" t="s">
        <v>50</v>
      </c>
      <c r="C177" s="182" t="s">
        <v>86</v>
      </c>
      <c r="D177" s="4">
        <f t="shared" si="78"/>
        <v>31428.5</v>
      </c>
      <c r="E177" s="180" t="s">
        <v>13</v>
      </c>
      <c r="F177" s="179"/>
      <c r="H177" s="106">
        <f t="shared" si="71"/>
        <v>24761.90476190476</v>
      </c>
      <c r="I177" s="112">
        <f t="shared" si="72"/>
        <v>31428.571428571428</v>
      </c>
      <c r="J177" s="153">
        <f t="shared" si="75"/>
        <v>23810</v>
      </c>
      <c r="L177" s="106">
        <f t="shared" si="61"/>
        <v>26742.857142857141</v>
      </c>
      <c r="M177" s="112">
        <f t="shared" si="62"/>
        <v>33942.857142857145</v>
      </c>
      <c r="N177" s="153">
        <f t="shared" si="63"/>
        <v>25714.800000000003</v>
      </c>
      <c r="P177" s="74">
        <v>26000</v>
      </c>
      <c r="Q177" s="73">
        <v>33000</v>
      </c>
      <c r="R177" s="79">
        <v>25000.5</v>
      </c>
      <c r="S177" s="70"/>
      <c r="T177" s="75">
        <f t="shared" si="73"/>
        <v>24761.90476190476</v>
      </c>
      <c r="U177" s="74">
        <f t="shared" si="76"/>
        <v>31428.571428571428</v>
      </c>
      <c r="V177" s="242">
        <f t="shared" si="77"/>
        <v>23810</v>
      </c>
    </row>
    <row r="178" spans="1:22" ht="17.25">
      <c r="A178" s="2"/>
      <c r="B178" s="195" t="s">
        <v>51</v>
      </c>
      <c r="C178" s="182" t="s">
        <v>87</v>
      </c>
      <c r="D178" s="4">
        <f t="shared" si="78"/>
        <v>31428.5</v>
      </c>
      <c r="E178" s="180" t="s">
        <v>13</v>
      </c>
      <c r="F178" s="179"/>
      <c r="H178" s="106">
        <f t="shared" si="71"/>
        <v>24761.90476190476</v>
      </c>
      <c r="I178" s="112">
        <f t="shared" si="72"/>
        <v>31428.571428571428</v>
      </c>
      <c r="J178" s="153">
        <f t="shared" si="75"/>
        <v>23810</v>
      </c>
      <c r="L178" s="106">
        <f t="shared" si="61"/>
        <v>26742.857142857141</v>
      </c>
      <c r="M178" s="112">
        <f t="shared" si="62"/>
        <v>33942.857142857145</v>
      </c>
      <c r="N178" s="153">
        <f t="shared" si="63"/>
        <v>25714.800000000003</v>
      </c>
      <c r="P178" s="74">
        <v>26000</v>
      </c>
      <c r="Q178" s="73">
        <v>33000</v>
      </c>
      <c r="R178" s="79">
        <v>25000.5</v>
      </c>
      <c r="S178" s="70"/>
      <c r="T178" s="75">
        <f t="shared" si="73"/>
        <v>24761.90476190476</v>
      </c>
      <c r="U178" s="74">
        <f t="shared" si="76"/>
        <v>31428.571428571428</v>
      </c>
      <c r="V178" s="242">
        <f t="shared" si="77"/>
        <v>23810</v>
      </c>
    </row>
    <row r="179" spans="1:22" ht="17.25" customHeight="1">
      <c r="A179" s="2"/>
      <c r="B179" s="196" t="s">
        <v>52</v>
      </c>
      <c r="C179" s="182" t="s">
        <v>218</v>
      </c>
      <c r="D179" s="4">
        <f t="shared" ref="D179:D196" si="79">ROUNDDOWN(I179,0)</f>
        <v>24762</v>
      </c>
      <c r="E179" s="180" t="s">
        <v>42</v>
      </c>
      <c r="F179" s="197"/>
      <c r="G179" s="103"/>
      <c r="H179" s="106">
        <f t="shared" si="71"/>
        <v>19048</v>
      </c>
      <c r="I179" s="112">
        <f t="shared" si="72"/>
        <v>24761.999999999996</v>
      </c>
      <c r="J179" s="153">
        <f t="shared" si="75"/>
        <v>18095</v>
      </c>
      <c r="K179" s="103"/>
      <c r="L179" s="106">
        <f t="shared" ref="L179:L206" si="80">SUM(T179*1.08)</f>
        <v>20571.84</v>
      </c>
      <c r="M179" s="112">
        <f t="shared" ref="M179:M206" si="81">SUM(U179*1.08)</f>
        <v>26742.959999999999</v>
      </c>
      <c r="N179" s="153">
        <f t="shared" ref="N179:N206" si="82">SUM(V179*1.08)</f>
        <v>19542.600000000002</v>
      </c>
      <c r="P179" s="74">
        <v>20000.400000000001</v>
      </c>
      <c r="Q179" s="73">
        <v>26000.1</v>
      </c>
      <c r="R179" s="79">
        <v>18999.75</v>
      </c>
      <c r="S179" s="70"/>
      <c r="T179" s="75">
        <f t="shared" si="73"/>
        <v>19048</v>
      </c>
      <c r="U179" s="74">
        <f t="shared" si="76"/>
        <v>24761.999999999996</v>
      </c>
      <c r="V179" s="242">
        <f t="shared" si="77"/>
        <v>18095</v>
      </c>
    </row>
    <row r="180" spans="1:22" ht="17.25" customHeight="1">
      <c r="A180" s="2" t="s">
        <v>321</v>
      </c>
      <c r="B180" s="196" t="s">
        <v>53</v>
      </c>
      <c r="C180" s="182" t="s">
        <v>219</v>
      </c>
      <c r="D180" s="4">
        <f t="shared" si="79"/>
        <v>24762</v>
      </c>
      <c r="E180" s="180" t="s">
        <v>42</v>
      </c>
      <c r="F180" s="197"/>
      <c r="G180" s="103"/>
      <c r="H180" s="106">
        <f t="shared" si="71"/>
        <v>19048</v>
      </c>
      <c r="I180" s="112">
        <f t="shared" si="72"/>
        <v>24761.999999999996</v>
      </c>
      <c r="J180" s="153">
        <f t="shared" si="75"/>
        <v>18095</v>
      </c>
      <c r="K180" s="103"/>
      <c r="L180" s="106">
        <f t="shared" si="80"/>
        <v>20571.84</v>
      </c>
      <c r="M180" s="112">
        <f t="shared" si="81"/>
        <v>26742.959999999999</v>
      </c>
      <c r="N180" s="153">
        <f t="shared" si="82"/>
        <v>19542.600000000002</v>
      </c>
      <c r="P180" s="74">
        <v>20000.400000000001</v>
      </c>
      <c r="Q180" s="73">
        <v>26000.1</v>
      </c>
      <c r="R180" s="79">
        <v>18999.75</v>
      </c>
      <c r="S180" s="70"/>
      <c r="T180" s="75">
        <f t="shared" si="73"/>
        <v>19048</v>
      </c>
      <c r="U180" s="74">
        <f t="shared" si="76"/>
        <v>24761.999999999996</v>
      </c>
      <c r="V180" s="242">
        <f t="shared" si="77"/>
        <v>18095</v>
      </c>
    </row>
    <row r="181" spans="1:22" ht="17.25" customHeight="1">
      <c r="A181" s="2"/>
      <c r="B181" s="196" t="s">
        <v>54</v>
      </c>
      <c r="C181" s="182" t="s">
        <v>220</v>
      </c>
      <c r="D181" s="4">
        <f t="shared" si="79"/>
        <v>24762</v>
      </c>
      <c r="E181" s="180" t="s">
        <v>42</v>
      </c>
      <c r="F181" s="197"/>
      <c r="G181" s="103"/>
      <c r="H181" s="106">
        <f t="shared" si="71"/>
        <v>19048</v>
      </c>
      <c r="I181" s="112">
        <f t="shared" si="72"/>
        <v>24761.999999999996</v>
      </c>
      <c r="J181" s="153">
        <f t="shared" si="75"/>
        <v>18095</v>
      </c>
      <c r="K181" s="103"/>
      <c r="L181" s="106">
        <f t="shared" si="80"/>
        <v>20571.84</v>
      </c>
      <c r="M181" s="112">
        <f t="shared" si="81"/>
        <v>26742.959999999999</v>
      </c>
      <c r="N181" s="153">
        <f t="shared" si="82"/>
        <v>19542.600000000002</v>
      </c>
      <c r="P181" s="74">
        <v>20000.400000000001</v>
      </c>
      <c r="Q181" s="73">
        <v>26000.1</v>
      </c>
      <c r="R181" s="79">
        <v>18999.75</v>
      </c>
      <c r="S181" s="70"/>
      <c r="T181" s="75">
        <f t="shared" si="73"/>
        <v>19048</v>
      </c>
      <c r="U181" s="74">
        <f t="shared" si="76"/>
        <v>24761.999999999996</v>
      </c>
      <c r="V181" s="242">
        <f t="shared" si="77"/>
        <v>18095</v>
      </c>
    </row>
    <row r="182" spans="1:22" ht="17.25" customHeight="1">
      <c r="A182" s="2"/>
      <c r="B182" s="196" t="s">
        <v>55</v>
      </c>
      <c r="C182" s="182" t="s">
        <v>221</v>
      </c>
      <c r="D182" s="4">
        <f t="shared" si="79"/>
        <v>24762</v>
      </c>
      <c r="E182" s="180" t="s">
        <v>42</v>
      </c>
      <c r="F182" s="197"/>
      <c r="G182" s="103"/>
      <c r="H182" s="106">
        <f t="shared" si="71"/>
        <v>19048</v>
      </c>
      <c r="I182" s="112">
        <f t="shared" si="72"/>
        <v>24761.999999999996</v>
      </c>
      <c r="J182" s="153">
        <f t="shared" si="75"/>
        <v>18095</v>
      </c>
      <c r="K182" s="103"/>
      <c r="L182" s="106">
        <f t="shared" si="80"/>
        <v>20571.84</v>
      </c>
      <c r="M182" s="112">
        <f t="shared" si="81"/>
        <v>26742.959999999999</v>
      </c>
      <c r="N182" s="153">
        <f t="shared" si="82"/>
        <v>19542.600000000002</v>
      </c>
      <c r="P182" s="74">
        <v>20000.400000000001</v>
      </c>
      <c r="Q182" s="73">
        <v>26000.1</v>
      </c>
      <c r="R182" s="79">
        <v>18999.75</v>
      </c>
      <c r="S182" s="70"/>
      <c r="T182" s="75">
        <f t="shared" si="73"/>
        <v>19048</v>
      </c>
      <c r="U182" s="74">
        <f t="shared" si="76"/>
        <v>24761.999999999996</v>
      </c>
      <c r="V182" s="242">
        <f t="shared" si="77"/>
        <v>18095</v>
      </c>
    </row>
    <row r="183" spans="1:22" ht="17.25" customHeight="1">
      <c r="A183" s="2"/>
      <c r="B183" s="196" t="s">
        <v>56</v>
      </c>
      <c r="C183" s="182" t="s">
        <v>222</v>
      </c>
      <c r="D183" s="4">
        <f t="shared" si="79"/>
        <v>24762</v>
      </c>
      <c r="E183" s="180" t="s">
        <v>42</v>
      </c>
      <c r="F183" s="197"/>
      <c r="G183" s="103"/>
      <c r="H183" s="106">
        <f t="shared" ref="H183:H212" si="83">SUM(T183)</f>
        <v>19048</v>
      </c>
      <c r="I183" s="112">
        <f t="shared" ref="I183:I212" si="84">SUM(U183)</f>
        <v>24761.999999999996</v>
      </c>
      <c r="J183" s="153">
        <f t="shared" si="75"/>
        <v>18095</v>
      </c>
      <c r="K183" s="103"/>
      <c r="L183" s="106">
        <f t="shared" si="80"/>
        <v>20571.84</v>
      </c>
      <c r="M183" s="112">
        <f t="shared" si="81"/>
        <v>26742.959999999999</v>
      </c>
      <c r="N183" s="153">
        <f t="shared" si="82"/>
        <v>19542.600000000002</v>
      </c>
      <c r="P183" s="74">
        <v>20000.400000000001</v>
      </c>
      <c r="Q183" s="73">
        <v>26000.1</v>
      </c>
      <c r="R183" s="79">
        <v>18999.75</v>
      </c>
      <c r="S183" s="70"/>
      <c r="T183" s="75">
        <f t="shared" si="73"/>
        <v>19048</v>
      </c>
      <c r="U183" s="74">
        <f t="shared" si="76"/>
        <v>24761.999999999996</v>
      </c>
      <c r="V183" s="242">
        <f t="shared" si="77"/>
        <v>18095</v>
      </c>
    </row>
    <row r="184" spans="1:22" ht="17.25" customHeight="1">
      <c r="A184" s="2"/>
      <c r="B184" s="196" t="s">
        <v>57</v>
      </c>
      <c r="C184" s="182" t="s">
        <v>223</v>
      </c>
      <c r="D184" s="4">
        <f t="shared" si="79"/>
        <v>24762</v>
      </c>
      <c r="E184" s="180" t="s">
        <v>42</v>
      </c>
      <c r="F184" s="197"/>
      <c r="G184" s="103"/>
      <c r="H184" s="106">
        <f t="shared" si="83"/>
        <v>19048</v>
      </c>
      <c r="I184" s="112">
        <f t="shared" si="84"/>
        <v>24761.999999999996</v>
      </c>
      <c r="J184" s="153">
        <f t="shared" si="75"/>
        <v>18095</v>
      </c>
      <c r="K184" s="103"/>
      <c r="L184" s="106">
        <f t="shared" si="80"/>
        <v>20571.84</v>
      </c>
      <c r="M184" s="112">
        <f t="shared" si="81"/>
        <v>26742.959999999999</v>
      </c>
      <c r="N184" s="153">
        <f t="shared" si="82"/>
        <v>19542.600000000002</v>
      </c>
      <c r="P184" s="74">
        <v>20000.400000000001</v>
      </c>
      <c r="Q184" s="73">
        <v>26000.1</v>
      </c>
      <c r="R184" s="79">
        <v>18999.75</v>
      </c>
      <c r="S184" s="70"/>
      <c r="T184" s="75">
        <f t="shared" si="73"/>
        <v>19048</v>
      </c>
      <c r="U184" s="74">
        <f t="shared" si="76"/>
        <v>24761.999999999996</v>
      </c>
      <c r="V184" s="242">
        <f t="shared" si="77"/>
        <v>18095</v>
      </c>
    </row>
    <row r="185" spans="1:22" ht="17.25" customHeight="1">
      <c r="A185" s="2"/>
      <c r="B185" s="196">
        <v>526</v>
      </c>
      <c r="C185" s="182" t="s">
        <v>224</v>
      </c>
      <c r="D185" s="4">
        <f t="shared" si="79"/>
        <v>24762</v>
      </c>
      <c r="E185" s="180" t="s">
        <v>42</v>
      </c>
      <c r="F185" s="197"/>
      <c r="G185" s="103"/>
      <c r="H185" s="106">
        <f t="shared" si="83"/>
        <v>19048</v>
      </c>
      <c r="I185" s="112">
        <f t="shared" si="84"/>
        <v>24761.999999999996</v>
      </c>
      <c r="J185" s="153">
        <f t="shared" si="75"/>
        <v>18095</v>
      </c>
      <c r="K185" s="103"/>
      <c r="L185" s="106">
        <f t="shared" si="80"/>
        <v>20571.84</v>
      </c>
      <c r="M185" s="112">
        <f t="shared" si="81"/>
        <v>26742.959999999999</v>
      </c>
      <c r="N185" s="153">
        <f t="shared" si="82"/>
        <v>19542.600000000002</v>
      </c>
      <c r="P185" s="74">
        <v>20000.400000000001</v>
      </c>
      <c r="Q185" s="73">
        <v>26000.1</v>
      </c>
      <c r="R185" s="79">
        <v>18999.75</v>
      </c>
      <c r="S185" s="70"/>
      <c r="T185" s="75">
        <f t="shared" si="73"/>
        <v>19048</v>
      </c>
      <c r="U185" s="74">
        <f t="shared" si="76"/>
        <v>24761.999999999996</v>
      </c>
      <c r="V185" s="242">
        <f t="shared" si="77"/>
        <v>18095</v>
      </c>
    </row>
    <row r="186" spans="1:22" ht="17.25" customHeight="1" thickBot="1">
      <c r="A186" s="3"/>
      <c r="B186" s="207">
        <v>528</v>
      </c>
      <c r="C186" s="203" t="s">
        <v>114</v>
      </c>
      <c r="D186" s="100">
        <f t="shared" si="79"/>
        <v>18571</v>
      </c>
      <c r="E186" s="204" t="s">
        <v>42</v>
      </c>
      <c r="F186" s="208"/>
      <c r="G186" s="103"/>
      <c r="H186" s="106">
        <f t="shared" si="83"/>
        <v>15238.095238095237</v>
      </c>
      <c r="I186" s="112">
        <f t="shared" si="84"/>
        <v>18571</v>
      </c>
      <c r="J186" s="153">
        <f t="shared" si="75"/>
        <v>13809.523809523809</v>
      </c>
      <c r="K186" s="103"/>
      <c r="L186" s="106">
        <f t="shared" si="80"/>
        <v>16457.142857142855</v>
      </c>
      <c r="M186" s="112">
        <f t="shared" si="81"/>
        <v>20056.68</v>
      </c>
      <c r="N186" s="153">
        <f t="shared" si="82"/>
        <v>14914.285714285716</v>
      </c>
      <c r="P186" s="74">
        <v>16000</v>
      </c>
      <c r="Q186" s="73">
        <v>19499.55</v>
      </c>
      <c r="R186" s="79">
        <v>14500</v>
      </c>
      <c r="S186" s="70"/>
      <c r="T186" s="75">
        <f t="shared" si="73"/>
        <v>15238.095238095237</v>
      </c>
      <c r="U186" s="74">
        <f t="shared" si="76"/>
        <v>18571</v>
      </c>
      <c r="V186" s="242">
        <f t="shared" si="77"/>
        <v>13809.523809523809</v>
      </c>
    </row>
    <row r="187" spans="1:22" ht="17.25" customHeight="1">
      <c r="A187" s="2" t="s">
        <v>322</v>
      </c>
      <c r="B187" s="257">
        <v>530</v>
      </c>
      <c r="C187" s="258" t="s">
        <v>323</v>
      </c>
      <c r="D187" s="98">
        <f t="shared" si="79"/>
        <v>20000</v>
      </c>
      <c r="E187" s="262" t="s">
        <v>433</v>
      </c>
      <c r="F187" s="263" t="s">
        <v>316</v>
      </c>
      <c r="G187" s="103"/>
      <c r="H187" s="106">
        <f t="shared" si="83"/>
        <v>14000</v>
      </c>
      <c r="I187" s="112">
        <f t="shared" si="84"/>
        <v>20000</v>
      </c>
      <c r="J187" s="153">
        <f t="shared" si="75"/>
        <v>12000</v>
      </c>
      <c r="K187" s="103"/>
      <c r="L187" s="106">
        <f t="shared" si="80"/>
        <v>15120.000000000002</v>
      </c>
      <c r="M187" s="112">
        <f t="shared" si="81"/>
        <v>21600</v>
      </c>
      <c r="N187" s="153">
        <f t="shared" si="82"/>
        <v>12960</v>
      </c>
      <c r="P187" s="74">
        <v>14700</v>
      </c>
      <c r="Q187" s="73">
        <v>21000</v>
      </c>
      <c r="R187" s="79">
        <v>12600</v>
      </c>
      <c r="S187" s="70"/>
      <c r="T187" s="75">
        <f t="shared" si="73"/>
        <v>14000</v>
      </c>
      <c r="U187" s="74">
        <f t="shared" si="76"/>
        <v>20000</v>
      </c>
      <c r="V187" s="242">
        <f t="shared" si="77"/>
        <v>12000</v>
      </c>
    </row>
    <row r="188" spans="1:22" ht="17.25" customHeight="1">
      <c r="A188" s="2" t="s">
        <v>40</v>
      </c>
      <c r="B188" s="257">
        <v>532</v>
      </c>
      <c r="C188" s="259" t="s">
        <v>326</v>
      </c>
      <c r="D188" s="4">
        <f t="shared" si="79"/>
        <v>20000</v>
      </c>
      <c r="E188" s="262" t="s">
        <v>433</v>
      </c>
      <c r="F188" s="264" t="s">
        <v>325</v>
      </c>
      <c r="G188" s="103"/>
      <c r="H188" s="106">
        <f t="shared" si="83"/>
        <v>14000</v>
      </c>
      <c r="I188" s="112">
        <f t="shared" si="84"/>
        <v>20000</v>
      </c>
      <c r="J188" s="153">
        <f t="shared" si="75"/>
        <v>12000</v>
      </c>
      <c r="K188" s="103"/>
      <c r="L188" s="106">
        <f t="shared" si="80"/>
        <v>15120.000000000002</v>
      </c>
      <c r="M188" s="112">
        <f t="shared" si="81"/>
        <v>21600</v>
      </c>
      <c r="N188" s="153">
        <f t="shared" si="82"/>
        <v>12960</v>
      </c>
      <c r="P188" s="74">
        <v>14700</v>
      </c>
      <c r="Q188" s="73">
        <v>21000</v>
      </c>
      <c r="R188" s="79">
        <v>12600</v>
      </c>
      <c r="S188" s="70"/>
      <c r="T188" s="75">
        <f t="shared" si="73"/>
        <v>14000</v>
      </c>
      <c r="U188" s="74">
        <f t="shared" si="76"/>
        <v>20000</v>
      </c>
      <c r="V188" s="242">
        <f t="shared" si="77"/>
        <v>12000</v>
      </c>
    </row>
    <row r="189" spans="1:22" ht="17.25" customHeight="1">
      <c r="A189" s="2" t="s">
        <v>41</v>
      </c>
      <c r="B189" s="257">
        <v>534</v>
      </c>
      <c r="C189" s="259" t="s">
        <v>359</v>
      </c>
      <c r="D189" s="4">
        <f t="shared" si="79"/>
        <v>20000</v>
      </c>
      <c r="E189" s="262" t="s">
        <v>433</v>
      </c>
      <c r="F189" s="264" t="s">
        <v>342</v>
      </c>
      <c r="G189" s="103"/>
      <c r="H189" s="106">
        <f t="shared" si="83"/>
        <v>14000</v>
      </c>
      <c r="I189" s="112">
        <f t="shared" si="84"/>
        <v>20000</v>
      </c>
      <c r="J189" s="153">
        <f t="shared" si="75"/>
        <v>12000</v>
      </c>
      <c r="K189" s="103"/>
      <c r="L189" s="106">
        <f t="shared" si="80"/>
        <v>15120.000000000002</v>
      </c>
      <c r="M189" s="112">
        <f t="shared" si="81"/>
        <v>21600</v>
      </c>
      <c r="N189" s="153">
        <f t="shared" si="82"/>
        <v>12960</v>
      </c>
      <c r="P189" s="74">
        <v>14700</v>
      </c>
      <c r="Q189" s="73">
        <v>21000</v>
      </c>
      <c r="R189" s="79">
        <v>12600</v>
      </c>
      <c r="S189" s="70"/>
      <c r="T189" s="75">
        <f t="shared" si="73"/>
        <v>14000</v>
      </c>
      <c r="U189" s="74">
        <f t="shared" si="76"/>
        <v>20000</v>
      </c>
      <c r="V189" s="242">
        <f t="shared" si="77"/>
        <v>12000</v>
      </c>
    </row>
    <row r="190" spans="1:22" ht="17.25" customHeight="1">
      <c r="A190" s="2" t="s">
        <v>182</v>
      </c>
      <c r="B190" s="257">
        <v>536</v>
      </c>
      <c r="C190" s="259" t="s">
        <v>324</v>
      </c>
      <c r="D190" s="4">
        <f t="shared" si="79"/>
        <v>18000</v>
      </c>
      <c r="E190" s="262" t="s">
        <v>433</v>
      </c>
      <c r="F190" s="264" t="s">
        <v>300</v>
      </c>
      <c r="G190" s="103"/>
      <c r="H190" s="106">
        <f t="shared" si="83"/>
        <v>12000</v>
      </c>
      <c r="I190" s="112">
        <f t="shared" si="84"/>
        <v>18000</v>
      </c>
      <c r="J190" s="153">
        <f t="shared" si="75"/>
        <v>9500</v>
      </c>
      <c r="K190" s="103"/>
      <c r="L190" s="106">
        <f t="shared" si="80"/>
        <v>12960</v>
      </c>
      <c r="M190" s="112">
        <f t="shared" si="81"/>
        <v>19440</v>
      </c>
      <c r="N190" s="153">
        <f t="shared" si="82"/>
        <v>10260</v>
      </c>
      <c r="P190" s="109">
        <v>12600</v>
      </c>
      <c r="Q190" s="73">
        <v>18900</v>
      </c>
      <c r="R190" s="79">
        <v>9975</v>
      </c>
      <c r="S190" s="70"/>
      <c r="T190" s="75">
        <f t="shared" si="73"/>
        <v>12000</v>
      </c>
      <c r="U190" s="74">
        <f t="shared" si="76"/>
        <v>18000</v>
      </c>
      <c r="V190" s="242">
        <f t="shared" si="77"/>
        <v>9500</v>
      </c>
    </row>
    <row r="191" spans="1:22" ht="17.25" customHeight="1" thickBot="1">
      <c r="A191" s="3"/>
      <c r="B191" s="260">
        <v>553</v>
      </c>
      <c r="C191" s="261" t="s">
        <v>144</v>
      </c>
      <c r="D191" s="100">
        <f t="shared" si="79"/>
        <v>3000</v>
      </c>
      <c r="E191" s="294" t="s">
        <v>433</v>
      </c>
      <c r="F191" s="265">
        <v>41096</v>
      </c>
      <c r="G191" s="101"/>
      <c r="H191" s="141">
        <f t="shared" si="83"/>
        <v>1710</v>
      </c>
      <c r="I191" s="142">
        <f t="shared" si="84"/>
        <v>3000</v>
      </c>
      <c r="J191" s="154">
        <f t="shared" si="75"/>
        <v>1429</v>
      </c>
      <c r="K191" s="101"/>
      <c r="L191" s="141">
        <f>SUM(T191*1.08)</f>
        <v>1846.8000000000002</v>
      </c>
      <c r="M191" s="142">
        <f>SUM(U191*1.08)</f>
        <v>3240</v>
      </c>
      <c r="N191" s="154">
        <f>SUM(V191*1.08)</f>
        <v>1543.3200000000002</v>
      </c>
      <c r="P191" s="144">
        <v>1799.7</v>
      </c>
      <c r="Q191" s="83">
        <v>3150</v>
      </c>
      <c r="R191" s="88">
        <v>1500.45</v>
      </c>
      <c r="S191" s="70"/>
      <c r="T191" s="138">
        <v>1710</v>
      </c>
      <c r="U191" s="144">
        <f t="shared" si="76"/>
        <v>3000</v>
      </c>
      <c r="V191" s="243">
        <f t="shared" si="77"/>
        <v>1429</v>
      </c>
    </row>
    <row r="192" spans="1:22" ht="17.25" customHeight="1">
      <c r="A192" s="2" t="s">
        <v>4</v>
      </c>
      <c r="B192" s="184">
        <v>546</v>
      </c>
      <c r="C192" s="185" t="s">
        <v>343</v>
      </c>
      <c r="D192" s="98">
        <f t="shared" si="79"/>
        <v>20000</v>
      </c>
      <c r="E192" s="209" t="s">
        <v>429</v>
      </c>
      <c r="F192" s="214" t="s">
        <v>346</v>
      </c>
      <c r="G192" s="103"/>
      <c r="H192" s="106">
        <f t="shared" si="83"/>
        <v>16000</v>
      </c>
      <c r="I192" s="112">
        <f t="shared" si="84"/>
        <v>20000</v>
      </c>
      <c r="J192" s="153">
        <f t="shared" si="75"/>
        <v>14000</v>
      </c>
      <c r="K192" s="103"/>
      <c r="L192" s="139">
        <f t="shared" si="80"/>
        <v>17280</v>
      </c>
      <c r="M192" s="112">
        <f t="shared" si="81"/>
        <v>21600</v>
      </c>
      <c r="N192" s="153">
        <f t="shared" si="82"/>
        <v>15120.000000000002</v>
      </c>
      <c r="P192" s="143">
        <v>16800</v>
      </c>
      <c r="Q192" s="76">
        <v>21000</v>
      </c>
      <c r="R192" s="78">
        <v>14700</v>
      </c>
      <c r="S192" s="70"/>
      <c r="T192" s="75">
        <f t="shared" si="73"/>
        <v>16000</v>
      </c>
      <c r="U192" s="74">
        <f t="shared" si="76"/>
        <v>20000</v>
      </c>
      <c r="V192" s="242">
        <f t="shared" si="77"/>
        <v>14000</v>
      </c>
    </row>
    <row r="193" spans="1:24" ht="17.25" customHeight="1">
      <c r="A193" s="2" t="s">
        <v>5</v>
      </c>
      <c r="B193" s="184">
        <v>547</v>
      </c>
      <c r="C193" s="183" t="s">
        <v>344</v>
      </c>
      <c r="D193" s="4">
        <f t="shared" si="79"/>
        <v>20000</v>
      </c>
      <c r="E193" s="209" t="s">
        <v>429</v>
      </c>
      <c r="F193" s="186" t="s">
        <v>346</v>
      </c>
      <c r="G193" s="103"/>
      <c r="H193" s="106">
        <f t="shared" si="83"/>
        <v>16000</v>
      </c>
      <c r="I193" s="112">
        <f t="shared" si="84"/>
        <v>20000</v>
      </c>
      <c r="J193" s="153">
        <f t="shared" ref="J193:J205" si="85">SUM(V193)</f>
        <v>14000</v>
      </c>
      <c r="K193" s="103"/>
      <c r="L193" s="106">
        <f t="shared" si="80"/>
        <v>17280</v>
      </c>
      <c r="M193" s="112">
        <f t="shared" si="81"/>
        <v>21600</v>
      </c>
      <c r="N193" s="153">
        <f t="shared" si="82"/>
        <v>15120.000000000002</v>
      </c>
      <c r="P193" s="74">
        <v>16800</v>
      </c>
      <c r="Q193" s="73">
        <v>21000</v>
      </c>
      <c r="R193" s="79">
        <v>14700</v>
      </c>
      <c r="S193" s="70"/>
      <c r="T193" s="75">
        <f t="shared" si="73"/>
        <v>16000</v>
      </c>
      <c r="U193" s="74">
        <f t="shared" si="76"/>
        <v>20000</v>
      </c>
      <c r="V193" s="242">
        <f t="shared" si="77"/>
        <v>14000</v>
      </c>
    </row>
    <row r="194" spans="1:24" ht="17.25" customHeight="1">
      <c r="A194" s="2" t="s">
        <v>3</v>
      </c>
      <c r="B194" s="184">
        <v>548</v>
      </c>
      <c r="C194" s="183" t="s">
        <v>358</v>
      </c>
      <c r="D194" s="4">
        <f t="shared" si="79"/>
        <v>20000</v>
      </c>
      <c r="E194" s="209" t="s">
        <v>429</v>
      </c>
      <c r="F194" s="186" t="s">
        <v>347</v>
      </c>
      <c r="G194" s="101"/>
      <c r="H194" s="106">
        <f t="shared" si="83"/>
        <v>16000</v>
      </c>
      <c r="I194" s="112">
        <f t="shared" si="84"/>
        <v>20000</v>
      </c>
      <c r="J194" s="153">
        <f t="shared" si="85"/>
        <v>14000</v>
      </c>
      <c r="K194" s="103"/>
      <c r="L194" s="106">
        <f t="shared" si="80"/>
        <v>17280</v>
      </c>
      <c r="M194" s="112">
        <f t="shared" si="81"/>
        <v>21600</v>
      </c>
      <c r="N194" s="153">
        <f t="shared" si="82"/>
        <v>15120.000000000002</v>
      </c>
      <c r="P194" s="74">
        <v>16800</v>
      </c>
      <c r="Q194" s="73">
        <v>21000</v>
      </c>
      <c r="R194" s="79">
        <v>14700</v>
      </c>
      <c r="S194" s="70"/>
      <c r="T194" s="75">
        <f t="shared" si="73"/>
        <v>16000</v>
      </c>
      <c r="U194" s="74">
        <f t="shared" si="76"/>
        <v>20000</v>
      </c>
      <c r="V194" s="242">
        <f t="shared" si="77"/>
        <v>14000</v>
      </c>
    </row>
    <row r="195" spans="1:24" ht="17.25" customHeight="1" thickBot="1">
      <c r="A195" s="3"/>
      <c r="B195" s="210">
        <v>549</v>
      </c>
      <c r="C195" s="211" t="s">
        <v>345</v>
      </c>
      <c r="D195" s="100">
        <f t="shared" si="79"/>
        <v>20000</v>
      </c>
      <c r="E195" s="266" t="s">
        <v>429</v>
      </c>
      <c r="F195" s="215" t="s">
        <v>346</v>
      </c>
      <c r="G195" s="103"/>
      <c r="H195" s="106">
        <f t="shared" si="83"/>
        <v>16000</v>
      </c>
      <c r="I195" s="112">
        <f t="shared" si="84"/>
        <v>20000</v>
      </c>
      <c r="J195" s="153">
        <f t="shared" si="85"/>
        <v>14000</v>
      </c>
      <c r="K195" s="103"/>
      <c r="L195" s="106">
        <f t="shared" si="80"/>
        <v>17280</v>
      </c>
      <c r="M195" s="112">
        <f t="shared" si="81"/>
        <v>21600</v>
      </c>
      <c r="N195" s="153">
        <f t="shared" si="82"/>
        <v>15120.000000000002</v>
      </c>
      <c r="P195" s="74">
        <v>16800</v>
      </c>
      <c r="Q195" s="73">
        <v>21000</v>
      </c>
      <c r="R195" s="79">
        <v>14700</v>
      </c>
      <c r="S195" s="70"/>
      <c r="T195" s="75">
        <f t="shared" si="73"/>
        <v>16000</v>
      </c>
      <c r="U195" s="74">
        <f t="shared" si="76"/>
        <v>20000</v>
      </c>
      <c r="V195" s="242">
        <f t="shared" si="77"/>
        <v>14000</v>
      </c>
    </row>
    <row r="196" spans="1:24" ht="17.25">
      <c r="A196" s="125" t="s">
        <v>244</v>
      </c>
      <c r="B196" s="125">
        <v>600</v>
      </c>
      <c r="C196" s="49" t="s">
        <v>447</v>
      </c>
      <c r="D196" s="98">
        <f t="shared" si="79"/>
        <v>4400</v>
      </c>
      <c r="E196" s="8" t="s">
        <v>13</v>
      </c>
      <c r="F196" s="44">
        <v>45275</v>
      </c>
      <c r="G196" s="124"/>
      <c r="H196" s="139">
        <f t="shared" si="83"/>
        <v>3960</v>
      </c>
      <c r="I196" s="140">
        <f t="shared" si="84"/>
        <v>4400</v>
      </c>
      <c r="J196" s="156">
        <f t="shared" si="85"/>
        <v>3740</v>
      </c>
      <c r="K196" s="101"/>
      <c r="L196" s="139">
        <f t="shared" si="80"/>
        <v>4276.8</v>
      </c>
      <c r="M196" s="140">
        <f t="shared" si="81"/>
        <v>4752</v>
      </c>
      <c r="N196" s="156">
        <f t="shared" si="82"/>
        <v>4039.2000000000003</v>
      </c>
      <c r="P196" s="143">
        <v>3875</v>
      </c>
      <c r="Q196" s="76">
        <v>4305</v>
      </c>
      <c r="R196" s="78">
        <v>3659</v>
      </c>
      <c r="S196" s="70"/>
      <c r="T196" s="137">
        <v>3960</v>
      </c>
      <c r="U196" s="143">
        <v>4400</v>
      </c>
      <c r="V196" s="241">
        <v>3740</v>
      </c>
    </row>
    <row r="197" spans="1:24" ht="18" thickBot="1">
      <c r="A197" s="3" t="s">
        <v>213</v>
      </c>
      <c r="B197" s="3"/>
      <c r="C197" s="56"/>
      <c r="D197" s="100"/>
      <c r="E197" s="132"/>
      <c r="F197" s="69"/>
      <c r="G197" s="101"/>
      <c r="H197" s="106"/>
      <c r="I197" s="112"/>
      <c r="J197" s="153"/>
      <c r="K197" s="101"/>
      <c r="L197" s="106"/>
      <c r="M197" s="112"/>
      <c r="N197" s="153"/>
      <c r="P197" s="74"/>
      <c r="Q197" s="73"/>
      <c r="R197" s="79"/>
      <c r="S197" s="70"/>
      <c r="T197" s="75"/>
      <c r="U197" s="74"/>
      <c r="V197" s="242"/>
    </row>
    <row r="198" spans="1:24" ht="17.25">
      <c r="A198" s="2"/>
      <c r="B198" s="2">
        <v>700</v>
      </c>
      <c r="C198" s="49" t="s">
        <v>448</v>
      </c>
      <c r="D198" s="98">
        <f t="shared" ref="D198:D219" si="86">ROUNDDOWN(I198,0)</f>
        <v>8600</v>
      </c>
      <c r="E198" s="46">
        <v>440</v>
      </c>
      <c r="F198" s="44">
        <v>45275</v>
      </c>
      <c r="G198" s="101"/>
      <c r="H198" s="139">
        <f t="shared" si="83"/>
        <v>7740</v>
      </c>
      <c r="I198" s="140">
        <f t="shared" si="84"/>
        <v>8600</v>
      </c>
      <c r="J198" s="156">
        <f t="shared" si="85"/>
        <v>7310</v>
      </c>
      <c r="K198" s="101"/>
      <c r="L198" s="108">
        <f t="shared" si="80"/>
        <v>8359.2000000000007</v>
      </c>
      <c r="M198" s="140">
        <f t="shared" si="81"/>
        <v>9288</v>
      </c>
      <c r="N198" s="155">
        <f t="shared" si="82"/>
        <v>7894.8</v>
      </c>
      <c r="P198" s="72">
        <v>8127</v>
      </c>
      <c r="Q198" s="76">
        <v>9030</v>
      </c>
      <c r="R198" s="76">
        <v>7675</v>
      </c>
      <c r="S198" s="70"/>
      <c r="T198" s="137">
        <v>7740</v>
      </c>
      <c r="U198" s="143">
        <v>8600</v>
      </c>
      <c r="V198" s="241">
        <v>7310</v>
      </c>
    </row>
    <row r="199" spans="1:24" ht="17.25">
      <c r="A199" s="2" t="s">
        <v>1</v>
      </c>
      <c r="B199" s="2">
        <v>705</v>
      </c>
      <c r="C199" s="49" t="s">
        <v>171</v>
      </c>
      <c r="D199" s="4">
        <f t="shared" si="86"/>
        <v>1800</v>
      </c>
      <c r="E199" s="46">
        <v>330</v>
      </c>
      <c r="F199" s="45">
        <v>41445</v>
      </c>
      <c r="G199" s="101"/>
      <c r="H199" s="106">
        <f t="shared" si="83"/>
        <v>1620</v>
      </c>
      <c r="I199" s="112">
        <f t="shared" si="84"/>
        <v>1800</v>
      </c>
      <c r="J199" s="153">
        <f t="shared" si="85"/>
        <v>1530</v>
      </c>
      <c r="K199" s="101"/>
      <c r="L199" s="106">
        <f t="shared" si="80"/>
        <v>1749.6000000000001</v>
      </c>
      <c r="M199" s="112">
        <f t="shared" si="81"/>
        <v>1944.0000000000002</v>
      </c>
      <c r="N199" s="153">
        <f t="shared" si="82"/>
        <v>1652.4</v>
      </c>
      <c r="P199" s="74">
        <v>1701</v>
      </c>
      <c r="Q199" s="76">
        <v>1890</v>
      </c>
      <c r="R199" s="76">
        <v>1606.5</v>
      </c>
      <c r="S199" s="70"/>
      <c r="T199" s="75">
        <f>SUM(P199/1.05)</f>
        <v>1620</v>
      </c>
      <c r="U199" s="74">
        <f>SUM(Q199/1.05)</f>
        <v>1800</v>
      </c>
      <c r="V199" s="242">
        <f>SUM(R199/1.05)</f>
        <v>1530</v>
      </c>
    </row>
    <row r="200" spans="1:24" ht="17.25">
      <c r="A200" s="2"/>
      <c r="B200" s="2">
        <v>707</v>
      </c>
      <c r="C200" s="48" t="s">
        <v>337</v>
      </c>
      <c r="D200" s="4">
        <f t="shared" si="86"/>
        <v>2000</v>
      </c>
      <c r="E200" s="46">
        <v>165</v>
      </c>
      <c r="F200" s="45">
        <v>42470</v>
      </c>
      <c r="G200" s="101"/>
      <c r="H200" s="106">
        <f t="shared" si="83"/>
        <v>1800</v>
      </c>
      <c r="I200" s="112">
        <f t="shared" si="84"/>
        <v>2000</v>
      </c>
      <c r="J200" s="153">
        <f t="shared" si="85"/>
        <v>1700</v>
      </c>
      <c r="K200" s="101"/>
      <c r="L200" s="106">
        <f t="shared" si="80"/>
        <v>1944.0000000000002</v>
      </c>
      <c r="M200" s="112">
        <f t="shared" si="81"/>
        <v>2160</v>
      </c>
      <c r="N200" s="153">
        <f t="shared" si="82"/>
        <v>1836.0000000000002</v>
      </c>
      <c r="P200" s="74">
        <v>1890</v>
      </c>
      <c r="Q200" s="73">
        <v>2100</v>
      </c>
      <c r="R200" s="79">
        <v>1785</v>
      </c>
      <c r="S200" s="70"/>
      <c r="T200" s="75">
        <v>1800</v>
      </c>
      <c r="U200" s="74">
        <v>2000</v>
      </c>
      <c r="V200" s="242">
        <v>1700</v>
      </c>
    </row>
    <row r="201" spans="1:24" ht="17.25">
      <c r="A201" s="2"/>
      <c r="B201" s="2">
        <v>708</v>
      </c>
      <c r="C201" s="48" t="s">
        <v>185</v>
      </c>
      <c r="D201" s="4">
        <f t="shared" si="86"/>
        <v>2000</v>
      </c>
      <c r="E201" s="62">
        <v>165</v>
      </c>
      <c r="F201" s="65">
        <v>42185</v>
      </c>
      <c r="G201" s="101"/>
      <c r="H201" s="106">
        <f t="shared" si="83"/>
        <v>1800</v>
      </c>
      <c r="I201" s="112">
        <f t="shared" si="84"/>
        <v>2000</v>
      </c>
      <c r="J201" s="153">
        <f t="shared" si="85"/>
        <v>1700</v>
      </c>
      <c r="K201" s="101"/>
      <c r="L201" s="106">
        <f t="shared" si="80"/>
        <v>1944.0000000000002</v>
      </c>
      <c r="M201" s="112">
        <f t="shared" si="81"/>
        <v>2160</v>
      </c>
      <c r="N201" s="153">
        <f t="shared" si="82"/>
        <v>1836.0000000000002</v>
      </c>
      <c r="P201" s="74">
        <v>1890</v>
      </c>
      <c r="Q201" s="73">
        <v>2100</v>
      </c>
      <c r="R201" s="79">
        <v>1785</v>
      </c>
      <c r="S201" s="70"/>
      <c r="T201" s="75">
        <f>SUM(P201/1.05)</f>
        <v>1800</v>
      </c>
      <c r="U201" s="74">
        <f>SUM(Q201/1.05)</f>
        <v>2000</v>
      </c>
      <c r="V201" s="242">
        <f>SUM(R201/1.05)</f>
        <v>1700</v>
      </c>
      <c r="X201" s="124"/>
    </row>
    <row r="202" spans="1:24" ht="17.25">
      <c r="A202" s="2" t="s">
        <v>335</v>
      </c>
      <c r="B202" s="2">
        <v>709</v>
      </c>
      <c r="C202" s="48" t="s">
        <v>263</v>
      </c>
      <c r="D202" s="4">
        <f t="shared" si="86"/>
        <v>1500</v>
      </c>
      <c r="E202" s="42">
        <v>165</v>
      </c>
      <c r="F202" s="45">
        <v>43580</v>
      </c>
      <c r="G202" s="101"/>
      <c r="H202" s="106">
        <f t="shared" si="83"/>
        <v>1350</v>
      </c>
      <c r="I202" s="112">
        <f t="shared" si="84"/>
        <v>1500</v>
      </c>
      <c r="J202" s="153">
        <f t="shared" si="85"/>
        <v>1275</v>
      </c>
      <c r="K202" s="101"/>
      <c r="L202" s="106">
        <f>SUM(T202*1.08)</f>
        <v>1458</v>
      </c>
      <c r="M202" s="112">
        <f>SUM(U202*1.08)</f>
        <v>1620</v>
      </c>
      <c r="N202" s="153">
        <f>SUM(V202*1.08)</f>
        <v>1377</v>
      </c>
      <c r="P202" s="74">
        <v>1417.5</v>
      </c>
      <c r="Q202" s="73">
        <v>1575</v>
      </c>
      <c r="R202" s="79">
        <v>1338.75</v>
      </c>
      <c r="S202" s="70"/>
      <c r="T202" s="75">
        <v>1350</v>
      </c>
      <c r="U202" s="74">
        <v>1500</v>
      </c>
      <c r="V202" s="242">
        <v>1275</v>
      </c>
      <c r="X202" s="124"/>
    </row>
    <row r="203" spans="1:24" ht="17.25">
      <c r="A203" s="2"/>
      <c r="B203" s="2">
        <v>710</v>
      </c>
      <c r="C203" s="50" t="s">
        <v>416</v>
      </c>
      <c r="D203" s="4">
        <f t="shared" si="86"/>
        <v>15000</v>
      </c>
      <c r="E203" s="46">
        <v>330</v>
      </c>
      <c r="F203" s="44">
        <v>45163</v>
      </c>
      <c r="G203" s="101"/>
      <c r="H203" s="106">
        <f t="shared" si="83"/>
        <v>13500</v>
      </c>
      <c r="I203" s="112">
        <f t="shared" si="84"/>
        <v>15000</v>
      </c>
      <c r="J203" s="153">
        <f t="shared" si="85"/>
        <v>12750</v>
      </c>
      <c r="K203" s="101"/>
      <c r="L203" s="106">
        <f t="shared" si="80"/>
        <v>14580.000000000002</v>
      </c>
      <c r="M203" s="112">
        <f t="shared" si="81"/>
        <v>16200.000000000002</v>
      </c>
      <c r="N203" s="153">
        <f t="shared" si="82"/>
        <v>13770</v>
      </c>
      <c r="P203" s="74">
        <v>14175</v>
      </c>
      <c r="Q203" s="73">
        <v>15750</v>
      </c>
      <c r="R203" s="79">
        <v>13387</v>
      </c>
      <c r="S203" s="70"/>
      <c r="T203" s="75">
        <v>13500</v>
      </c>
      <c r="U203" s="74">
        <v>15000</v>
      </c>
      <c r="V203" s="242">
        <v>12750</v>
      </c>
    </row>
    <row r="204" spans="1:24" ht="17.25">
      <c r="A204" s="2"/>
      <c r="B204" s="2">
        <v>711</v>
      </c>
      <c r="C204" s="50" t="s">
        <v>417</v>
      </c>
      <c r="D204" s="4">
        <f t="shared" si="86"/>
        <v>15000</v>
      </c>
      <c r="E204" s="46">
        <v>330</v>
      </c>
      <c r="F204" s="44">
        <v>45163</v>
      </c>
      <c r="G204" s="101"/>
      <c r="H204" s="106">
        <f t="shared" si="83"/>
        <v>13500</v>
      </c>
      <c r="I204" s="112">
        <f t="shared" si="84"/>
        <v>15000</v>
      </c>
      <c r="J204" s="153">
        <f t="shared" si="85"/>
        <v>12750</v>
      </c>
      <c r="K204" s="101"/>
      <c r="L204" s="106">
        <f t="shared" si="80"/>
        <v>14580.000000000002</v>
      </c>
      <c r="M204" s="112">
        <f t="shared" si="81"/>
        <v>16200.000000000002</v>
      </c>
      <c r="N204" s="153">
        <f t="shared" si="82"/>
        <v>13770</v>
      </c>
      <c r="P204" s="74">
        <v>14175</v>
      </c>
      <c r="Q204" s="73">
        <v>15750</v>
      </c>
      <c r="R204" s="79">
        <v>13387</v>
      </c>
      <c r="S204" s="70"/>
      <c r="T204" s="75">
        <v>13500</v>
      </c>
      <c r="U204" s="74">
        <v>15000</v>
      </c>
      <c r="V204" s="242">
        <v>12750</v>
      </c>
    </row>
    <row r="205" spans="1:24" ht="17.25">
      <c r="A205" s="2" t="s">
        <v>0</v>
      </c>
      <c r="B205" s="2">
        <v>712</v>
      </c>
      <c r="C205" s="50" t="s">
        <v>418</v>
      </c>
      <c r="D205" s="4">
        <f t="shared" si="86"/>
        <v>16000</v>
      </c>
      <c r="E205" s="46">
        <v>330</v>
      </c>
      <c r="F205" s="44">
        <v>45163</v>
      </c>
      <c r="G205" s="101"/>
      <c r="H205" s="106">
        <f t="shared" si="83"/>
        <v>14400</v>
      </c>
      <c r="I205" s="112">
        <f t="shared" si="84"/>
        <v>16000</v>
      </c>
      <c r="J205" s="153">
        <f t="shared" si="85"/>
        <v>13600</v>
      </c>
      <c r="K205" s="101"/>
      <c r="L205" s="106">
        <f t="shared" si="80"/>
        <v>15552.000000000002</v>
      </c>
      <c r="M205" s="112">
        <f t="shared" si="81"/>
        <v>17280</v>
      </c>
      <c r="N205" s="153">
        <f t="shared" si="82"/>
        <v>14688.000000000002</v>
      </c>
      <c r="P205" s="74">
        <v>15120</v>
      </c>
      <c r="Q205" s="73">
        <v>16800</v>
      </c>
      <c r="R205" s="79">
        <v>14280</v>
      </c>
      <c r="S205" s="70"/>
      <c r="T205" s="75">
        <v>14400</v>
      </c>
      <c r="U205" s="74">
        <v>16000</v>
      </c>
      <c r="V205" s="242">
        <v>13600</v>
      </c>
    </row>
    <row r="206" spans="1:24" ht="17.25">
      <c r="A206" s="2"/>
      <c r="B206" s="2">
        <v>713</v>
      </c>
      <c r="C206" s="50" t="s">
        <v>419</v>
      </c>
      <c r="D206" s="4">
        <f t="shared" si="86"/>
        <v>13000</v>
      </c>
      <c r="E206" s="46">
        <v>330</v>
      </c>
      <c r="F206" s="44">
        <v>45163</v>
      </c>
      <c r="G206" s="101"/>
      <c r="H206" s="106">
        <f t="shared" si="83"/>
        <v>11700</v>
      </c>
      <c r="I206" s="112">
        <f t="shared" si="84"/>
        <v>13000</v>
      </c>
      <c r="J206" s="153">
        <f>SUM(V206)</f>
        <v>11050</v>
      </c>
      <c r="K206" s="101"/>
      <c r="L206" s="106">
        <f t="shared" si="80"/>
        <v>12636</v>
      </c>
      <c r="M206" s="112">
        <f t="shared" si="81"/>
        <v>14040.000000000002</v>
      </c>
      <c r="N206" s="153">
        <f t="shared" si="82"/>
        <v>11934</v>
      </c>
      <c r="P206" s="74">
        <v>12285</v>
      </c>
      <c r="Q206" s="76">
        <v>13650</v>
      </c>
      <c r="R206" s="76">
        <v>11602</v>
      </c>
      <c r="S206" s="70"/>
      <c r="T206" s="75">
        <v>11700</v>
      </c>
      <c r="U206" s="74">
        <v>13000</v>
      </c>
      <c r="V206" s="242">
        <v>11050</v>
      </c>
    </row>
    <row r="207" spans="1:24" ht="17.25">
      <c r="A207" s="2"/>
      <c r="B207" s="2">
        <v>714</v>
      </c>
      <c r="C207" s="177" t="s">
        <v>312</v>
      </c>
      <c r="D207" s="4">
        <f t="shared" si="86"/>
        <v>2000</v>
      </c>
      <c r="E207" s="42">
        <v>165</v>
      </c>
      <c r="F207" s="44">
        <v>44525</v>
      </c>
      <c r="G207" s="101"/>
      <c r="H207" s="106">
        <f t="shared" si="83"/>
        <v>1800</v>
      </c>
      <c r="I207" s="112">
        <f t="shared" si="84"/>
        <v>2000</v>
      </c>
      <c r="J207" s="153">
        <f>SUM(V207)</f>
        <v>1700</v>
      </c>
      <c r="K207" s="101"/>
      <c r="L207" s="106">
        <f>SUM(T207*1.08)</f>
        <v>1944.0000000000002</v>
      </c>
      <c r="M207" s="112">
        <f>SUM(U207*1.08)</f>
        <v>2160</v>
      </c>
      <c r="N207" s="153">
        <f>SUM(V207*1.08)</f>
        <v>1836.0000000000002</v>
      </c>
      <c r="P207" s="74">
        <v>1890</v>
      </c>
      <c r="Q207" s="73">
        <v>2100</v>
      </c>
      <c r="R207" s="79">
        <v>1785</v>
      </c>
      <c r="S207" s="70"/>
      <c r="T207" s="75">
        <v>1800</v>
      </c>
      <c r="U207" s="74">
        <v>2000</v>
      </c>
      <c r="V207" s="242">
        <v>1700</v>
      </c>
    </row>
    <row r="208" spans="1:24" ht="17.25">
      <c r="A208" s="2" t="s">
        <v>2</v>
      </c>
      <c r="B208" s="2">
        <v>716</v>
      </c>
      <c r="C208" s="49" t="s">
        <v>420</v>
      </c>
      <c r="D208" s="4">
        <f t="shared" si="86"/>
        <v>3000</v>
      </c>
      <c r="E208" s="46">
        <v>165</v>
      </c>
      <c r="F208" s="44">
        <v>45061</v>
      </c>
      <c r="G208" s="101"/>
      <c r="H208" s="106">
        <f t="shared" si="83"/>
        <v>2700</v>
      </c>
      <c r="I208" s="112">
        <f t="shared" si="84"/>
        <v>3000</v>
      </c>
      <c r="J208" s="153">
        <f>SUM(V208)</f>
        <v>2550</v>
      </c>
      <c r="K208" s="101"/>
      <c r="L208" s="106">
        <f t="shared" ref="L208:N209" si="87">SUM(T208*1.08)</f>
        <v>2916</v>
      </c>
      <c r="M208" s="112">
        <f t="shared" si="87"/>
        <v>3240</v>
      </c>
      <c r="N208" s="153">
        <f t="shared" si="87"/>
        <v>2754</v>
      </c>
      <c r="P208" s="74">
        <v>2835</v>
      </c>
      <c r="Q208" s="73">
        <v>3150</v>
      </c>
      <c r="R208" s="79">
        <v>2677.5</v>
      </c>
      <c r="S208" s="70"/>
      <c r="T208" s="75">
        <v>2700</v>
      </c>
      <c r="U208" s="74">
        <v>3000</v>
      </c>
      <c r="V208" s="242">
        <v>2550</v>
      </c>
    </row>
    <row r="209" spans="1:22" ht="17.25">
      <c r="A209" s="2"/>
      <c r="B209" s="2">
        <v>717</v>
      </c>
      <c r="C209" s="49" t="s">
        <v>421</v>
      </c>
      <c r="D209" s="4">
        <f t="shared" si="86"/>
        <v>1900</v>
      </c>
      <c r="E209" s="46">
        <v>165</v>
      </c>
      <c r="F209" s="44">
        <v>45061</v>
      </c>
      <c r="G209" s="101"/>
      <c r="H209" s="106">
        <f t="shared" si="83"/>
        <v>1710</v>
      </c>
      <c r="I209" s="112">
        <f t="shared" si="84"/>
        <v>1900</v>
      </c>
      <c r="J209" s="153">
        <f>SUM(V209)</f>
        <v>1615</v>
      </c>
      <c r="K209" s="101"/>
      <c r="L209" s="106">
        <f t="shared" si="87"/>
        <v>1846.8000000000002</v>
      </c>
      <c r="M209" s="112">
        <f t="shared" si="87"/>
        <v>2052</v>
      </c>
      <c r="N209" s="153">
        <f t="shared" si="87"/>
        <v>1744.2</v>
      </c>
      <c r="P209" s="74">
        <v>1795</v>
      </c>
      <c r="Q209" s="73">
        <v>2090</v>
      </c>
      <c r="R209" s="79">
        <v>1695</v>
      </c>
      <c r="S209" s="70"/>
      <c r="T209" s="75">
        <v>1710</v>
      </c>
      <c r="U209" s="74">
        <v>1900</v>
      </c>
      <c r="V209" s="242">
        <v>1615</v>
      </c>
    </row>
    <row r="210" spans="1:22" ht="17.25">
      <c r="A210" s="2"/>
      <c r="B210" s="2">
        <v>718</v>
      </c>
      <c r="C210" s="48" t="s">
        <v>334</v>
      </c>
      <c r="D210" s="4">
        <f t="shared" si="86"/>
        <v>1200</v>
      </c>
      <c r="E210" s="46">
        <v>165</v>
      </c>
      <c r="F210" s="44" t="s">
        <v>336</v>
      </c>
      <c r="G210" s="101"/>
      <c r="H210" s="106">
        <f t="shared" si="83"/>
        <v>1080</v>
      </c>
      <c r="I210" s="112">
        <f t="shared" si="84"/>
        <v>1200</v>
      </c>
      <c r="J210" s="153">
        <f t="shared" ref="J210" si="88">SUM(V210)</f>
        <v>1020</v>
      </c>
      <c r="K210" s="101"/>
      <c r="L210" s="106">
        <f t="shared" ref="L210:L225" si="89">SUM(T210*1.08)</f>
        <v>1166.4000000000001</v>
      </c>
      <c r="M210" s="112">
        <f t="shared" ref="M210:M225" si="90">SUM(U210*1.08)</f>
        <v>1296</v>
      </c>
      <c r="N210" s="153">
        <f t="shared" ref="N210:N225" si="91">SUM(V210*1.08)</f>
        <v>1101.6000000000001</v>
      </c>
      <c r="P210" s="74">
        <v>2646</v>
      </c>
      <c r="Q210" s="73">
        <v>2940</v>
      </c>
      <c r="R210" s="79">
        <v>2499</v>
      </c>
      <c r="S210" s="70"/>
      <c r="T210" s="75">
        <v>1080</v>
      </c>
      <c r="U210" s="74">
        <v>1200</v>
      </c>
      <c r="V210" s="242">
        <v>1020</v>
      </c>
    </row>
    <row r="211" spans="1:22" ht="17.25">
      <c r="A211" s="2"/>
      <c r="B211" s="2">
        <v>719</v>
      </c>
      <c r="C211" s="68" t="s">
        <v>360</v>
      </c>
      <c r="D211" s="4">
        <f t="shared" si="86"/>
        <v>2000</v>
      </c>
      <c r="E211" s="270">
        <v>165</v>
      </c>
      <c r="F211" s="66">
        <v>45005</v>
      </c>
      <c r="G211" s="101"/>
      <c r="H211" s="106">
        <f t="shared" si="83"/>
        <v>1800</v>
      </c>
      <c r="I211" s="112">
        <f t="shared" si="84"/>
        <v>2000</v>
      </c>
      <c r="J211" s="153">
        <f t="shared" ref="J211:J227" si="92">SUM(V211)</f>
        <v>1700</v>
      </c>
      <c r="K211" s="101"/>
      <c r="L211" s="107">
        <f t="shared" si="89"/>
        <v>1944.0000000000002</v>
      </c>
      <c r="M211" s="221"/>
      <c r="N211" s="222"/>
      <c r="P211" s="109"/>
      <c r="Q211" s="80"/>
      <c r="R211" s="223"/>
      <c r="S211" s="70"/>
      <c r="T211" s="115">
        <v>1800</v>
      </c>
      <c r="U211" s="109">
        <v>2000</v>
      </c>
      <c r="V211" s="244">
        <v>1700</v>
      </c>
    </row>
    <row r="212" spans="1:22" ht="18" thickBot="1">
      <c r="A212" s="3"/>
      <c r="B212" s="3">
        <v>733</v>
      </c>
      <c r="C212" s="56" t="s">
        <v>88</v>
      </c>
      <c r="D212" s="100">
        <f t="shared" si="86"/>
        <v>2000</v>
      </c>
      <c r="E212" s="59">
        <v>165</v>
      </c>
      <c r="F212" s="61">
        <v>39864</v>
      </c>
      <c r="G212" s="101"/>
      <c r="H212" s="141">
        <f t="shared" si="83"/>
        <v>1800</v>
      </c>
      <c r="I212" s="142">
        <f t="shared" si="84"/>
        <v>2000</v>
      </c>
      <c r="J212" s="154">
        <f t="shared" si="92"/>
        <v>1700</v>
      </c>
      <c r="K212" s="101"/>
      <c r="L212" s="107">
        <f t="shared" si="89"/>
        <v>1944.0000000000002</v>
      </c>
      <c r="M212" s="142">
        <f t="shared" si="90"/>
        <v>2160</v>
      </c>
      <c r="N212" s="154">
        <f t="shared" si="91"/>
        <v>1836.0000000000002</v>
      </c>
      <c r="P212" s="109">
        <v>1890</v>
      </c>
      <c r="Q212" s="81">
        <v>2100</v>
      </c>
      <c r="R212" s="91">
        <v>1785</v>
      </c>
      <c r="S212" s="70"/>
      <c r="T212" s="138">
        <f>SUM(P212/1.05)</f>
        <v>1800</v>
      </c>
      <c r="U212" s="144">
        <f>SUM(Q212/1.05)</f>
        <v>2000</v>
      </c>
      <c r="V212" s="243">
        <f>SUM(R212/1.05)</f>
        <v>1700</v>
      </c>
    </row>
    <row r="213" spans="1:22" ht="17.25">
      <c r="A213" s="2"/>
      <c r="B213" s="2">
        <v>800</v>
      </c>
      <c r="C213" s="54" t="s">
        <v>89</v>
      </c>
      <c r="D213" s="280">
        <f t="shared" si="86"/>
        <v>19000</v>
      </c>
      <c r="E213" s="7" t="s">
        <v>44</v>
      </c>
      <c r="F213" s="46" t="s">
        <v>134</v>
      </c>
      <c r="H213" s="139">
        <v>17100</v>
      </c>
      <c r="I213" s="140">
        <v>19000</v>
      </c>
      <c r="J213" s="156">
        <v>16150</v>
      </c>
      <c r="L213" s="108">
        <f t="shared" si="89"/>
        <v>17496</v>
      </c>
      <c r="M213" s="140">
        <f t="shared" si="90"/>
        <v>19440</v>
      </c>
      <c r="N213" s="155">
        <f t="shared" si="91"/>
        <v>16524</v>
      </c>
      <c r="P213" s="72">
        <v>17010</v>
      </c>
      <c r="Q213" s="89">
        <v>18900</v>
      </c>
      <c r="R213" s="92">
        <v>16065</v>
      </c>
      <c r="S213" s="70"/>
      <c r="T213" s="137">
        <v>16200</v>
      </c>
      <c r="U213" s="143">
        <v>18000</v>
      </c>
      <c r="V213" s="241">
        <v>15300</v>
      </c>
    </row>
    <row r="214" spans="1:22" ht="17.25">
      <c r="A214" s="2"/>
      <c r="B214" s="41">
        <v>801</v>
      </c>
      <c r="C214" s="177" t="s">
        <v>422</v>
      </c>
      <c r="D214" s="4">
        <f t="shared" si="86"/>
        <v>1600</v>
      </c>
      <c r="E214" s="113" t="s">
        <v>430</v>
      </c>
      <c r="F214" s="44" t="s">
        <v>423</v>
      </c>
      <c r="G214" s="104"/>
      <c r="H214" s="106">
        <f t="shared" ref="H214:H247" si="93">SUM(T214)</f>
        <v>1440</v>
      </c>
      <c r="I214" s="112">
        <f t="shared" ref="I214:I247" si="94">SUM(U214)</f>
        <v>1600</v>
      </c>
      <c r="J214" s="153">
        <f t="shared" si="92"/>
        <v>1360</v>
      </c>
      <c r="K214" s="104"/>
      <c r="L214" s="106">
        <f t="shared" si="89"/>
        <v>1555.2</v>
      </c>
      <c r="M214" s="112">
        <f t="shared" si="90"/>
        <v>1728</v>
      </c>
      <c r="N214" s="153">
        <f t="shared" si="91"/>
        <v>1468.8000000000002</v>
      </c>
      <c r="P214" s="74">
        <v>1512</v>
      </c>
      <c r="Q214" s="93">
        <v>1680</v>
      </c>
      <c r="R214" s="94">
        <v>1428</v>
      </c>
      <c r="S214" s="70"/>
      <c r="T214" s="75">
        <v>1440</v>
      </c>
      <c r="U214" s="74">
        <v>1600</v>
      </c>
      <c r="V214" s="242">
        <v>1360</v>
      </c>
    </row>
    <row r="215" spans="1:22" ht="17.25">
      <c r="A215" s="2"/>
      <c r="B215" s="33">
        <v>803</v>
      </c>
      <c r="C215" s="49" t="s">
        <v>90</v>
      </c>
      <c r="D215" s="283">
        <f t="shared" si="86"/>
        <v>11000</v>
      </c>
      <c r="E215" s="8" t="s">
        <v>44</v>
      </c>
      <c r="F215" s="42" t="s">
        <v>134</v>
      </c>
      <c r="H215" s="106">
        <v>9900</v>
      </c>
      <c r="I215" s="112">
        <v>11000</v>
      </c>
      <c r="J215" s="153">
        <v>9350</v>
      </c>
      <c r="L215" s="106">
        <f t="shared" si="89"/>
        <v>9720</v>
      </c>
      <c r="M215" s="112">
        <f t="shared" si="90"/>
        <v>10800</v>
      </c>
      <c r="N215" s="153">
        <f t="shared" si="91"/>
        <v>9180</v>
      </c>
      <c r="P215" s="74">
        <v>9450</v>
      </c>
      <c r="Q215" s="76">
        <v>10500</v>
      </c>
      <c r="R215" s="78">
        <v>8925</v>
      </c>
      <c r="S215" s="70"/>
      <c r="T215" s="75">
        <v>9000</v>
      </c>
      <c r="U215" s="74">
        <v>10000</v>
      </c>
      <c r="V215" s="242">
        <v>8500</v>
      </c>
    </row>
    <row r="216" spans="1:22" ht="17.25">
      <c r="A216" s="2" t="s">
        <v>61</v>
      </c>
      <c r="B216" s="33">
        <v>804</v>
      </c>
      <c r="C216" s="48" t="s">
        <v>91</v>
      </c>
      <c r="D216" s="4">
        <f t="shared" si="86"/>
        <v>12000</v>
      </c>
      <c r="E216" s="8" t="s">
        <v>44</v>
      </c>
      <c r="F216" s="47" t="s">
        <v>134</v>
      </c>
      <c r="H216" s="106">
        <f t="shared" si="93"/>
        <v>10800</v>
      </c>
      <c r="I216" s="112">
        <f t="shared" si="94"/>
        <v>12000</v>
      </c>
      <c r="J216" s="153">
        <f t="shared" si="92"/>
        <v>10200</v>
      </c>
      <c r="L216" s="106">
        <f t="shared" si="89"/>
        <v>11664</v>
      </c>
      <c r="M216" s="112">
        <f t="shared" si="90"/>
        <v>12960</v>
      </c>
      <c r="N216" s="153">
        <f t="shared" si="91"/>
        <v>11016</v>
      </c>
      <c r="P216" s="74">
        <v>11340</v>
      </c>
      <c r="Q216" s="73">
        <v>12600</v>
      </c>
      <c r="R216" s="79">
        <v>10710</v>
      </c>
      <c r="S216" s="70"/>
      <c r="T216" s="75">
        <v>10800</v>
      </c>
      <c r="U216" s="74">
        <v>12000</v>
      </c>
      <c r="V216" s="242">
        <v>10200</v>
      </c>
    </row>
    <row r="217" spans="1:22" ht="17.25">
      <c r="A217" s="2"/>
      <c r="B217" s="278">
        <v>821</v>
      </c>
      <c r="C217" s="279" t="s">
        <v>450</v>
      </c>
      <c r="D217" s="283">
        <f t="shared" si="86"/>
        <v>455</v>
      </c>
      <c r="E217" s="276" t="s">
        <v>207</v>
      </c>
      <c r="F217" s="277">
        <v>45303</v>
      </c>
      <c r="H217" s="106">
        <v>455</v>
      </c>
      <c r="I217" s="106">
        <v>455</v>
      </c>
      <c r="J217" s="153">
        <v>433</v>
      </c>
      <c r="L217" s="106"/>
      <c r="M217" s="112"/>
      <c r="N217" s="153"/>
      <c r="P217" s="74"/>
      <c r="Q217" s="82"/>
      <c r="R217" s="90"/>
      <c r="S217" s="70"/>
      <c r="T217" s="75"/>
      <c r="U217" s="74"/>
      <c r="V217" s="242"/>
    </row>
    <row r="218" spans="1:22" ht="17.25">
      <c r="A218" s="2"/>
      <c r="B218" s="278">
        <v>822</v>
      </c>
      <c r="C218" s="281" t="s">
        <v>451</v>
      </c>
      <c r="D218" s="283">
        <f t="shared" si="86"/>
        <v>364</v>
      </c>
      <c r="E218" s="276" t="s">
        <v>44</v>
      </c>
      <c r="F218" s="277">
        <v>45303</v>
      </c>
      <c r="H218" s="106">
        <v>364</v>
      </c>
      <c r="I218" s="106">
        <v>364</v>
      </c>
      <c r="J218" s="153">
        <v>345</v>
      </c>
      <c r="L218" s="106"/>
      <c r="M218" s="112"/>
      <c r="N218" s="153"/>
      <c r="P218" s="74"/>
      <c r="Q218" s="82"/>
      <c r="R218" s="90"/>
      <c r="S218" s="70"/>
      <c r="T218" s="75"/>
      <c r="U218" s="74"/>
      <c r="V218" s="242"/>
    </row>
    <row r="219" spans="1:22" ht="17.25">
      <c r="A219" s="2"/>
      <c r="B219" s="278">
        <v>823</v>
      </c>
      <c r="C219" s="281" t="s">
        <v>452</v>
      </c>
      <c r="D219" s="283">
        <f t="shared" si="86"/>
        <v>273</v>
      </c>
      <c r="E219" s="276" t="s">
        <v>44</v>
      </c>
      <c r="F219" s="282">
        <v>45303</v>
      </c>
      <c r="H219" s="106">
        <v>273</v>
      </c>
      <c r="I219" s="106">
        <v>273</v>
      </c>
      <c r="J219" s="153">
        <v>259</v>
      </c>
      <c r="L219" s="106"/>
      <c r="M219" s="112"/>
      <c r="N219" s="153"/>
      <c r="P219" s="74"/>
      <c r="Q219" s="82"/>
      <c r="R219" s="90"/>
      <c r="S219" s="70"/>
      <c r="T219" s="75"/>
      <c r="U219" s="74"/>
      <c r="V219" s="242"/>
    </row>
    <row r="220" spans="1:22" ht="17.25">
      <c r="A220" s="2" t="s">
        <v>28</v>
      </c>
      <c r="B220" s="2">
        <v>805</v>
      </c>
      <c r="C220" s="55" t="s">
        <v>112</v>
      </c>
      <c r="D220" s="39" t="s">
        <v>36</v>
      </c>
      <c r="E220" s="46" t="s">
        <v>36</v>
      </c>
      <c r="F220" s="46" t="s">
        <v>36</v>
      </c>
      <c r="H220" s="106">
        <f t="shared" si="93"/>
        <v>28570.999999999996</v>
      </c>
      <c r="I220" s="112" t="e">
        <f t="shared" si="94"/>
        <v>#VALUE!</v>
      </c>
      <c r="J220" s="153">
        <f t="shared" si="92"/>
        <v>19048</v>
      </c>
      <c r="L220" s="106">
        <f t="shared" si="89"/>
        <v>30856.679999999997</v>
      </c>
      <c r="M220" s="112" t="e">
        <f t="shared" si="90"/>
        <v>#VALUE!</v>
      </c>
      <c r="N220" s="153">
        <f t="shared" si="91"/>
        <v>20571.84</v>
      </c>
      <c r="P220" s="74">
        <v>29999.55</v>
      </c>
      <c r="Q220" s="95" t="s">
        <v>36</v>
      </c>
      <c r="R220" s="90">
        <v>20000.400000000001</v>
      </c>
      <c r="S220" s="70"/>
      <c r="T220" s="75">
        <f t="shared" ref="T220:V224" si="95">SUM(P220/1.05)</f>
        <v>28570.999999999996</v>
      </c>
      <c r="U220" s="74" t="e">
        <f t="shared" si="95"/>
        <v>#VALUE!</v>
      </c>
      <c r="V220" s="242">
        <f t="shared" si="95"/>
        <v>19048</v>
      </c>
    </row>
    <row r="221" spans="1:22" ht="17.25">
      <c r="A221" s="2"/>
      <c r="B221" s="2">
        <v>806</v>
      </c>
      <c r="C221" s="48" t="s">
        <v>113</v>
      </c>
      <c r="D221" s="4">
        <f t="shared" ref="D221:D252" si="96">ROUNDDOWN(I221,0)</f>
        <v>47619</v>
      </c>
      <c r="E221" s="42" t="s">
        <v>36</v>
      </c>
      <c r="F221" s="42" t="s">
        <v>36</v>
      </c>
      <c r="H221" s="106" t="e">
        <f t="shared" si="93"/>
        <v>#REF!</v>
      </c>
      <c r="I221" s="112">
        <f t="shared" si="94"/>
        <v>47618.999999999993</v>
      </c>
      <c r="J221" s="153">
        <f t="shared" si="92"/>
        <v>28570.999999999996</v>
      </c>
      <c r="L221" s="39" t="s">
        <v>36</v>
      </c>
      <c r="M221" s="112">
        <f t="shared" si="90"/>
        <v>51428.52</v>
      </c>
      <c r="N221" s="153">
        <f t="shared" si="91"/>
        <v>30856.679999999997</v>
      </c>
      <c r="P221" s="74" t="e">
        <f>SUM(#REF!/1.08*1.05)</f>
        <v>#REF!</v>
      </c>
      <c r="Q221" s="96">
        <v>49999.95</v>
      </c>
      <c r="R221" s="79">
        <v>29999.55</v>
      </c>
      <c r="S221" s="70"/>
      <c r="T221" s="75" t="e">
        <f t="shared" si="95"/>
        <v>#REF!</v>
      </c>
      <c r="U221" s="74">
        <f t="shared" si="95"/>
        <v>47618.999999999993</v>
      </c>
      <c r="V221" s="242">
        <f t="shared" si="95"/>
        <v>28570.999999999996</v>
      </c>
    </row>
    <row r="222" spans="1:22" ht="17.25">
      <c r="A222" s="2"/>
      <c r="B222" s="2">
        <v>807</v>
      </c>
      <c r="C222" s="49" t="s">
        <v>118</v>
      </c>
      <c r="D222" s="4">
        <f t="shared" si="96"/>
        <v>118000</v>
      </c>
      <c r="E222" s="42" t="s">
        <v>36</v>
      </c>
      <c r="F222" s="42" t="s">
        <v>36</v>
      </c>
      <c r="H222" s="106">
        <f t="shared" si="93"/>
        <v>98000</v>
      </c>
      <c r="I222" s="112">
        <f t="shared" si="94"/>
        <v>118000</v>
      </c>
      <c r="J222" s="153">
        <f t="shared" si="92"/>
        <v>93100</v>
      </c>
      <c r="L222" s="106">
        <f t="shared" si="89"/>
        <v>105840</v>
      </c>
      <c r="M222" s="112">
        <f t="shared" si="90"/>
        <v>127440.00000000001</v>
      </c>
      <c r="N222" s="153">
        <f t="shared" si="91"/>
        <v>100548</v>
      </c>
      <c r="P222" s="74">
        <v>102900</v>
      </c>
      <c r="Q222" s="97">
        <v>123900</v>
      </c>
      <c r="R222" s="78">
        <v>97755</v>
      </c>
      <c r="S222" s="70"/>
      <c r="T222" s="75">
        <f t="shared" si="95"/>
        <v>98000</v>
      </c>
      <c r="U222" s="74">
        <f t="shared" si="95"/>
        <v>118000</v>
      </c>
      <c r="V222" s="242">
        <f t="shared" si="95"/>
        <v>93100</v>
      </c>
    </row>
    <row r="223" spans="1:22" ht="17.25">
      <c r="A223" s="2"/>
      <c r="B223" s="2">
        <v>808</v>
      </c>
      <c r="C223" s="48" t="s">
        <v>119</v>
      </c>
      <c r="D223" s="4">
        <f t="shared" si="96"/>
        <v>60000</v>
      </c>
      <c r="E223" s="42" t="s">
        <v>36</v>
      </c>
      <c r="F223" s="42" t="s">
        <v>36</v>
      </c>
      <c r="H223" s="106">
        <f t="shared" si="93"/>
        <v>60000</v>
      </c>
      <c r="I223" s="112">
        <f t="shared" si="94"/>
        <v>60000</v>
      </c>
      <c r="J223" s="153">
        <f t="shared" si="92"/>
        <v>57000</v>
      </c>
      <c r="L223" s="106">
        <f t="shared" si="89"/>
        <v>64800.000000000007</v>
      </c>
      <c r="M223" s="112">
        <f t="shared" si="90"/>
        <v>64800.000000000007</v>
      </c>
      <c r="N223" s="153">
        <f t="shared" si="91"/>
        <v>61560.000000000007</v>
      </c>
      <c r="P223" s="74">
        <v>63000</v>
      </c>
      <c r="Q223" s="96">
        <v>63000</v>
      </c>
      <c r="R223" s="79">
        <v>59850</v>
      </c>
      <c r="S223" s="70"/>
      <c r="T223" s="75">
        <f t="shared" si="95"/>
        <v>60000</v>
      </c>
      <c r="U223" s="74">
        <f t="shared" si="95"/>
        <v>60000</v>
      </c>
      <c r="V223" s="242">
        <f t="shared" si="95"/>
        <v>57000</v>
      </c>
    </row>
    <row r="224" spans="1:22" ht="17.25">
      <c r="A224" s="2" t="s">
        <v>29</v>
      </c>
      <c r="B224" s="2">
        <v>812</v>
      </c>
      <c r="C224" s="48" t="s">
        <v>142</v>
      </c>
      <c r="D224" s="4">
        <f t="shared" si="96"/>
        <v>2600</v>
      </c>
      <c r="E224" s="8" t="s">
        <v>431</v>
      </c>
      <c r="F224" s="42" t="s">
        <v>36</v>
      </c>
      <c r="H224" s="106">
        <f t="shared" si="93"/>
        <v>2340</v>
      </c>
      <c r="I224" s="112">
        <f t="shared" si="94"/>
        <v>2600</v>
      </c>
      <c r="J224" s="153">
        <f t="shared" si="92"/>
        <v>2210</v>
      </c>
      <c r="L224" s="106">
        <f t="shared" si="89"/>
        <v>2527.2000000000003</v>
      </c>
      <c r="M224" s="112">
        <f t="shared" si="90"/>
        <v>2808</v>
      </c>
      <c r="N224" s="153">
        <f t="shared" si="91"/>
        <v>2386.8000000000002</v>
      </c>
      <c r="P224" s="74">
        <v>2457</v>
      </c>
      <c r="Q224" s="96">
        <v>2730</v>
      </c>
      <c r="R224" s="79">
        <v>2320.5</v>
      </c>
      <c r="S224" s="70"/>
      <c r="T224" s="75">
        <f t="shared" si="95"/>
        <v>2340</v>
      </c>
      <c r="U224" s="74">
        <f t="shared" si="95"/>
        <v>2600</v>
      </c>
      <c r="V224" s="242">
        <f t="shared" si="95"/>
        <v>2210</v>
      </c>
    </row>
    <row r="225" spans="1:25" ht="17.25">
      <c r="A225" s="2"/>
      <c r="B225" s="40">
        <v>813</v>
      </c>
      <c r="C225" s="48" t="s">
        <v>367</v>
      </c>
      <c r="D225" s="4">
        <f t="shared" si="96"/>
        <v>4900</v>
      </c>
      <c r="E225" s="8" t="s">
        <v>431</v>
      </c>
      <c r="F225" s="65">
        <v>45017</v>
      </c>
      <c r="G225" s="101"/>
      <c r="H225" s="106">
        <f t="shared" si="93"/>
        <v>4410</v>
      </c>
      <c r="I225" s="112">
        <f t="shared" si="94"/>
        <v>4900</v>
      </c>
      <c r="J225" s="153">
        <f t="shared" si="92"/>
        <v>4165</v>
      </c>
      <c r="L225" s="106">
        <f t="shared" si="89"/>
        <v>4762.8</v>
      </c>
      <c r="M225" s="112">
        <f t="shared" si="90"/>
        <v>5292</v>
      </c>
      <c r="N225" s="153">
        <f t="shared" si="91"/>
        <v>4498.2000000000007</v>
      </c>
      <c r="P225" s="74">
        <v>4536</v>
      </c>
      <c r="Q225" s="96">
        <v>5040</v>
      </c>
      <c r="R225" s="79">
        <v>4284</v>
      </c>
      <c r="S225" s="70"/>
      <c r="T225" s="75">
        <v>4410</v>
      </c>
      <c r="U225" s="74">
        <v>4900</v>
      </c>
      <c r="V225" s="242">
        <v>4165</v>
      </c>
      <c r="Y225" s="161"/>
    </row>
    <row r="226" spans="1:25" ht="17.25">
      <c r="A226" s="2"/>
      <c r="B226" s="40">
        <v>814</v>
      </c>
      <c r="C226" s="48" t="s">
        <v>206</v>
      </c>
      <c r="D226" s="4">
        <f t="shared" si="96"/>
        <v>220</v>
      </c>
      <c r="E226" s="8" t="s">
        <v>207</v>
      </c>
      <c r="F226" s="45">
        <v>42674</v>
      </c>
      <c r="G226" s="101"/>
      <c r="H226" s="106">
        <f t="shared" si="93"/>
        <v>198</v>
      </c>
      <c r="I226" s="112">
        <f t="shared" si="94"/>
        <v>220</v>
      </c>
      <c r="J226" s="153">
        <f t="shared" si="92"/>
        <v>187</v>
      </c>
      <c r="L226" s="106">
        <f t="shared" ref="L226:L250" si="97">SUM(T226*1.08)</f>
        <v>213.84</v>
      </c>
      <c r="M226" s="112">
        <f t="shared" ref="M226:M250" si="98">SUM(U226*1.08)</f>
        <v>237.60000000000002</v>
      </c>
      <c r="N226" s="153">
        <f t="shared" ref="N226:N250" si="99">SUM(V226*1.08)</f>
        <v>201.96</v>
      </c>
      <c r="P226" s="74">
        <v>207.9</v>
      </c>
      <c r="Q226" s="96">
        <v>231</v>
      </c>
      <c r="R226" s="79">
        <v>196.35</v>
      </c>
      <c r="S226" s="70"/>
      <c r="T226" s="115">
        <v>198</v>
      </c>
      <c r="U226" s="109">
        <v>220</v>
      </c>
      <c r="V226" s="244">
        <v>187</v>
      </c>
    </row>
    <row r="227" spans="1:25" ht="17.25">
      <c r="A227" s="2"/>
      <c r="B227" s="40">
        <v>816</v>
      </c>
      <c r="C227" s="48" t="s">
        <v>332</v>
      </c>
      <c r="D227" s="4">
        <f t="shared" si="96"/>
        <v>2800</v>
      </c>
      <c r="E227" s="8" t="s">
        <v>432</v>
      </c>
      <c r="F227" s="44" t="s">
        <v>333</v>
      </c>
      <c r="G227" s="101"/>
      <c r="H227" s="106">
        <f t="shared" si="93"/>
        <v>2520</v>
      </c>
      <c r="I227" s="112">
        <f t="shared" si="94"/>
        <v>2800</v>
      </c>
      <c r="J227" s="153">
        <f t="shared" si="92"/>
        <v>2380</v>
      </c>
      <c r="L227" s="106"/>
      <c r="M227" s="112"/>
      <c r="N227" s="153"/>
      <c r="P227" s="74"/>
      <c r="Q227" s="96"/>
      <c r="R227" s="79"/>
      <c r="S227" s="70"/>
      <c r="T227" s="115">
        <v>2520</v>
      </c>
      <c r="U227" s="109">
        <v>2800</v>
      </c>
      <c r="V227" s="244">
        <v>2380</v>
      </c>
    </row>
    <row r="228" spans="1:25" ht="17.25">
      <c r="A228" s="2"/>
      <c r="B228" s="40">
        <v>817</v>
      </c>
      <c r="C228" s="48" t="s">
        <v>363</v>
      </c>
      <c r="D228" s="4">
        <f t="shared" si="96"/>
        <v>3500</v>
      </c>
      <c r="E228" s="8" t="s">
        <v>431</v>
      </c>
      <c r="F228" s="65">
        <v>45078</v>
      </c>
      <c r="G228" s="101"/>
      <c r="H228" s="106">
        <f t="shared" si="93"/>
        <v>3150</v>
      </c>
      <c r="I228" s="112">
        <f t="shared" si="94"/>
        <v>3500</v>
      </c>
      <c r="J228" s="153">
        <f t="shared" ref="J228:J252" si="100">SUM(V228)</f>
        <v>2975</v>
      </c>
      <c r="L228" s="106">
        <f t="shared" si="97"/>
        <v>3402</v>
      </c>
      <c r="M228" s="112">
        <f t="shared" si="98"/>
        <v>3780.0000000000005</v>
      </c>
      <c r="N228" s="153">
        <f t="shared" si="99"/>
        <v>3213</v>
      </c>
      <c r="P228" s="74">
        <v>2835</v>
      </c>
      <c r="Q228" s="96">
        <v>3150</v>
      </c>
      <c r="R228" s="79">
        <v>2677.5</v>
      </c>
      <c r="S228" s="70"/>
      <c r="T228" s="115">
        <v>3150</v>
      </c>
      <c r="U228" s="109">
        <v>3500</v>
      </c>
      <c r="V228" s="244">
        <v>2975</v>
      </c>
    </row>
    <row r="229" spans="1:25" ht="17.25">
      <c r="A229" s="2"/>
      <c r="B229" s="274">
        <v>818</v>
      </c>
      <c r="C229" s="275" t="s">
        <v>449</v>
      </c>
      <c r="D229" s="283">
        <f t="shared" si="96"/>
        <v>3200</v>
      </c>
      <c r="E229" s="276" t="s">
        <v>432</v>
      </c>
      <c r="F229" s="277">
        <v>45229</v>
      </c>
      <c r="G229" s="101"/>
      <c r="H229" s="107">
        <v>2880</v>
      </c>
      <c r="I229" s="221">
        <v>3200</v>
      </c>
      <c r="J229" s="222">
        <v>2720</v>
      </c>
      <c r="L229" s="107"/>
      <c r="M229" s="221"/>
      <c r="N229" s="222"/>
      <c r="P229" s="109"/>
      <c r="Q229" s="273"/>
      <c r="R229" s="223"/>
      <c r="S229" s="70"/>
      <c r="T229" s="115"/>
      <c r="U229" s="109"/>
      <c r="V229" s="244"/>
    </row>
    <row r="230" spans="1:25" ht="18" thickBot="1">
      <c r="A230" s="3"/>
      <c r="B230" s="123">
        <v>820</v>
      </c>
      <c r="C230" s="56" t="s">
        <v>187</v>
      </c>
      <c r="D230" s="100">
        <f t="shared" si="96"/>
        <v>1852</v>
      </c>
      <c r="E230" s="132" t="s">
        <v>12</v>
      </c>
      <c r="F230" s="69">
        <v>42440</v>
      </c>
      <c r="G230" s="101"/>
      <c r="H230" s="141">
        <f t="shared" si="93"/>
        <v>1667</v>
      </c>
      <c r="I230" s="142">
        <f t="shared" si="94"/>
        <v>1852</v>
      </c>
      <c r="J230" s="154">
        <f t="shared" si="100"/>
        <v>1528</v>
      </c>
      <c r="L230" s="141">
        <f t="shared" si="97"/>
        <v>1800.3600000000001</v>
      </c>
      <c r="M230" s="142">
        <f t="shared" si="98"/>
        <v>2000.16</v>
      </c>
      <c r="N230" s="154">
        <f t="shared" si="99"/>
        <v>1650.24</v>
      </c>
      <c r="P230" s="144">
        <v>1750.35</v>
      </c>
      <c r="Q230" s="150">
        <v>1944.6</v>
      </c>
      <c r="R230" s="91">
        <v>1604.4</v>
      </c>
      <c r="S230" s="70"/>
      <c r="T230" s="138">
        <v>1667</v>
      </c>
      <c r="U230" s="144">
        <v>1852</v>
      </c>
      <c r="V230" s="243">
        <v>1528</v>
      </c>
    </row>
    <row r="231" spans="1:25" ht="17.25">
      <c r="A231" s="2"/>
      <c r="B231" s="40">
        <v>830</v>
      </c>
      <c r="C231" s="55" t="s">
        <v>245</v>
      </c>
      <c r="D231" s="98">
        <f t="shared" si="96"/>
        <v>7200</v>
      </c>
      <c r="E231" s="309" t="s">
        <v>232</v>
      </c>
      <c r="F231" s="310"/>
      <c r="G231" s="130"/>
      <c r="H231" s="139">
        <f t="shared" si="93"/>
        <v>6273</v>
      </c>
      <c r="I231" s="140">
        <f t="shared" si="94"/>
        <v>7200</v>
      </c>
      <c r="J231" s="156">
        <f t="shared" si="100"/>
        <v>5587</v>
      </c>
      <c r="L231" s="139">
        <f t="shared" si="97"/>
        <v>6774.84</v>
      </c>
      <c r="M231" s="140">
        <f t="shared" si="98"/>
        <v>7776.0000000000009</v>
      </c>
      <c r="N231" s="155">
        <f t="shared" si="99"/>
        <v>6033.96</v>
      </c>
      <c r="P231" s="137">
        <v>7035</v>
      </c>
      <c r="Q231" s="76">
        <v>7560</v>
      </c>
      <c r="R231" s="149">
        <v>6331.5</v>
      </c>
      <c r="S231" s="70"/>
      <c r="T231" s="151">
        <v>6273</v>
      </c>
      <c r="U231" s="227">
        <v>7200</v>
      </c>
      <c r="V231" s="244">
        <v>5587</v>
      </c>
    </row>
    <row r="232" spans="1:25" ht="17.25">
      <c r="A232" s="2"/>
      <c r="B232" s="40">
        <v>831</v>
      </c>
      <c r="C232" s="48" t="s">
        <v>246</v>
      </c>
      <c r="D232" s="4">
        <f t="shared" si="96"/>
        <v>7200</v>
      </c>
      <c r="E232" s="300" t="s">
        <v>232</v>
      </c>
      <c r="F232" s="301"/>
      <c r="G232" s="130"/>
      <c r="H232" s="106">
        <f t="shared" si="93"/>
        <v>6273</v>
      </c>
      <c r="I232" s="112">
        <f t="shared" si="94"/>
        <v>7200</v>
      </c>
      <c r="J232" s="153">
        <f t="shared" si="100"/>
        <v>5587</v>
      </c>
      <c r="L232" s="106">
        <f t="shared" si="97"/>
        <v>6774.84</v>
      </c>
      <c r="M232" s="112">
        <f t="shared" si="98"/>
        <v>7776.0000000000009</v>
      </c>
      <c r="N232" s="153">
        <f t="shared" si="99"/>
        <v>6033.96</v>
      </c>
      <c r="P232" s="75">
        <v>7035</v>
      </c>
      <c r="Q232" s="73">
        <v>7560</v>
      </c>
      <c r="R232" s="148">
        <v>6331.5</v>
      </c>
      <c r="S232" s="70"/>
      <c r="T232" s="75">
        <v>6273</v>
      </c>
      <c r="U232" s="109">
        <v>7200</v>
      </c>
      <c r="V232" s="244">
        <v>5587</v>
      </c>
    </row>
    <row r="233" spans="1:25" ht="17.25">
      <c r="A233" s="2"/>
      <c r="B233" s="40">
        <v>832</v>
      </c>
      <c r="C233" s="48" t="s">
        <v>247</v>
      </c>
      <c r="D233" s="4">
        <f t="shared" si="96"/>
        <v>7200</v>
      </c>
      <c r="E233" s="300" t="s">
        <v>232</v>
      </c>
      <c r="F233" s="301"/>
      <c r="G233" s="130"/>
      <c r="H233" s="106">
        <f t="shared" si="93"/>
        <v>6273</v>
      </c>
      <c r="I233" s="112">
        <f t="shared" si="94"/>
        <v>7200</v>
      </c>
      <c r="J233" s="153">
        <f t="shared" si="100"/>
        <v>5587</v>
      </c>
      <c r="L233" s="106">
        <f t="shared" si="97"/>
        <v>6774.84</v>
      </c>
      <c r="M233" s="112">
        <f t="shared" si="98"/>
        <v>7776.0000000000009</v>
      </c>
      <c r="N233" s="153">
        <f t="shared" si="99"/>
        <v>6033.96</v>
      </c>
      <c r="P233" s="75">
        <v>7035</v>
      </c>
      <c r="Q233" s="73">
        <v>7560</v>
      </c>
      <c r="R233" s="148">
        <v>6331.5</v>
      </c>
      <c r="S233" s="70"/>
      <c r="T233" s="151">
        <v>6273</v>
      </c>
      <c r="U233" s="109">
        <v>7200</v>
      </c>
      <c r="V233" s="244">
        <v>5587</v>
      </c>
    </row>
    <row r="234" spans="1:25" ht="17.25">
      <c r="A234" s="2" t="s">
        <v>235</v>
      </c>
      <c r="B234" s="40">
        <v>833</v>
      </c>
      <c r="C234" s="48" t="s">
        <v>248</v>
      </c>
      <c r="D234" s="4">
        <f t="shared" si="96"/>
        <v>7200</v>
      </c>
      <c r="E234" s="300" t="s">
        <v>232</v>
      </c>
      <c r="F234" s="301"/>
      <c r="G234" s="130"/>
      <c r="H234" s="106">
        <f t="shared" si="93"/>
        <v>6273</v>
      </c>
      <c r="I234" s="112">
        <f t="shared" si="94"/>
        <v>7200</v>
      </c>
      <c r="J234" s="153">
        <f t="shared" si="100"/>
        <v>5587</v>
      </c>
      <c r="L234" s="106">
        <f t="shared" si="97"/>
        <v>6774.84</v>
      </c>
      <c r="M234" s="112">
        <f t="shared" si="98"/>
        <v>7776.0000000000009</v>
      </c>
      <c r="N234" s="153">
        <f t="shared" si="99"/>
        <v>6033.96</v>
      </c>
      <c r="P234" s="75">
        <v>7035</v>
      </c>
      <c r="Q234" s="73">
        <v>7560</v>
      </c>
      <c r="R234" s="148">
        <v>6331.5</v>
      </c>
      <c r="S234" s="70"/>
      <c r="T234" s="75">
        <v>6273</v>
      </c>
      <c r="U234" s="109">
        <v>7200</v>
      </c>
      <c r="V234" s="244">
        <v>5587</v>
      </c>
    </row>
    <row r="235" spans="1:25" ht="17.25">
      <c r="A235" s="2"/>
      <c r="B235" s="40">
        <v>834</v>
      </c>
      <c r="C235" s="48" t="s">
        <v>249</v>
      </c>
      <c r="D235" s="4">
        <f t="shared" si="96"/>
        <v>7200</v>
      </c>
      <c r="E235" s="300" t="s">
        <v>232</v>
      </c>
      <c r="F235" s="301"/>
      <c r="G235" s="130"/>
      <c r="H235" s="106">
        <f t="shared" si="93"/>
        <v>6273</v>
      </c>
      <c r="I235" s="112">
        <f t="shared" si="94"/>
        <v>7200</v>
      </c>
      <c r="J235" s="153">
        <f t="shared" si="100"/>
        <v>5587</v>
      </c>
      <c r="L235" s="106">
        <f t="shared" si="97"/>
        <v>6774.84</v>
      </c>
      <c r="M235" s="112">
        <f t="shared" si="98"/>
        <v>7776.0000000000009</v>
      </c>
      <c r="N235" s="153">
        <f t="shared" si="99"/>
        <v>6033.96</v>
      </c>
      <c r="P235" s="75">
        <v>7035</v>
      </c>
      <c r="Q235" s="73">
        <v>7560</v>
      </c>
      <c r="R235" s="148">
        <v>6331.5</v>
      </c>
      <c r="S235" s="70"/>
      <c r="T235" s="151">
        <v>6273</v>
      </c>
      <c r="U235" s="109">
        <v>7200</v>
      </c>
      <c r="V235" s="244">
        <v>5587</v>
      </c>
    </row>
    <row r="236" spans="1:25" ht="17.25">
      <c r="A236" s="2" t="s">
        <v>236</v>
      </c>
      <c r="B236" s="40">
        <v>835</v>
      </c>
      <c r="C236" s="48" t="s">
        <v>250</v>
      </c>
      <c r="D236" s="4">
        <f t="shared" si="96"/>
        <v>7200</v>
      </c>
      <c r="E236" s="300" t="s">
        <v>232</v>
      </c>
      <c r="F236" s="301"/>
      <c r="G236" s="130"/>
      <c r="H236" s="106">
        <f t="shared" si="93"/>
        <v>6273</v>
      </c>
      <c r="I236" s="112">
        <f t="shared" si="94"/>
        <v>7200</v>
      </c>
      <c r="J236" s="153">
        <f t="shared" si="100"/>
        <v>5587</v>
      </c>
      <c r="L236" s="106">
        <f t="shared" si="97"/>
        <v>6774.84</v>
      </c>
      <c r="M236" s="112">
        <f t="shared" si="98"/>
        <v>7776.0000000000009</v>
      </c>
      <c r="N236" s="153">
        <f t="shared" si="99"/>
        <v>6033.96</v>
      </c>
      <c r="P236" s="75">
        <v>7035</v>
      </c>
      <c r="Q236" s="73">
        <v>7560</v>
      </c>
      <c r="R236" s="148">
        <v>6331.5</v>
      </c>
      <c r="S236" s="70"/>
      <c r="T236" s="75">
        <v>6273</v>
      </c>
      <c r="U236" s="109">
        <v>7200</v>
      </c>
      <c r="V236" s="244">
        <v>5587</v>
      </c>
    </row>
    <row r="237" spans="1:25" ht="17.25">
      <c r="A237" s="2"/>
      <c r="B237" s="40">
        <v>836</v>
      </c>
      <c r="C237" s="48" t="s">
        <v>251</v>
      </c>
      <c r="D237" s="4">
        <f t="shared" si="96"/>
        <v>7200</v>
      </c>
      <c r="E237" s="300" t="s">
        <v>232</v>
      </c>
      <c r="F237" s="301"/>
      <c r="G237" s="130"/>
      <c r="H237" s="106">
        <f t="shared" si="93"/>
        <v>6273</v>
      </c>
      <c r="I237" s="112">
        <f t="shared" si="94"/>
        <v>7200</v>
      </c>
      <c r="J237" s="153">
        <f t="shared" si="100"/>
        <v>5587</v>
      </c>
      <c r="L237" s="106">
        <f t="shared" si="97"/>
        <v>6774.84</v>
      </c>
      <c r="M237" s="112">
        <f t="shared" si="98"/>
        <v>7776.0000000000009</v>
      </c>
      <c r="N237" s="153">
        <f t="shared" si="99"/>
        <v>6033.96</v>
      </c>
      <c r="P237" s="75">
        <v>7035</v>
      </c>
      <c r="Q237" s="73">
        <v>7560</v>
      </c>
      <c r="R237" s="148">
        <v>6331.5</v>
      </c>
      <c r="S237" s="70"/>
      <c r="T237" s="151">
        <v>6273</v>
      </c>
      <c r="U237" s="109">
        <v>7200</v>
      </c>
      <c r="V237" s="244">
        <v>5587</v>
      </c>
    </row>
    <row r="238" spans="1:25" ht="17.25">
      <c r="A238" s="2" t="s">
        <v>237</v>
      </c>
      <c r="B238" s="40">
        <v>837</v>
      </c>
      <c r="C238" s="48" t="s">
        <v>252</v>
      </c>
      <c r="D238" s="4">
        <f t="shared" si="96"/>
        <v>7200</v>
      </c>
      <c r="E238" s="300" t="s">
        <v>232</v>
      </c>
      <c r="F238" s="301"/>
      <c r="G238" s="130"/>
      <c r="H238" s="106">
        <f t="shared" si="93"/>
        <v>6273</v>
      </c>
      <c r="I238" s="112">
        <f t="shared" si="94"/>
        <v>7200</v>
      </c>
      <c r="J238" s="153">
        <f t="shared" si="100"/>
        <v>5587</v>
      </c>
      <c r="L238" s="106">
        <f t="shared" si="97"/>
        <v>6774.84</v>
      </c>
      <c r="M238" s="112">
        <f t="shared" si="98"/>
        <v>7776.0000000000009</v>
      </c>
      <c r="N238" s="153">
        <f t="shared" si="99"/>
        <v>6033.96</v>
      </c>
      <c r="P238" s="75">
        <v>7035</v>
      </c>
      <c r="Q238" s="73">
        <v>7560</v>
      </c>
      <c r="R238" s="148">
        <v>6331.5</v>
      </c>
      <c r="S238" s="70"/>
      <c r="T238" s="75">
        <v>6273</v>
      </c>
      <c r="U238" s="109">
        <v>7200</v>
      </c>
      <c r="V238" s="244">
        <v>5587</v>
      </c>
    </row>
    <row r="239" spans="1:25" ht="17.25">
      <c r="A239" s="2"/>
      <c r="B239" s="40">
        <v>838</v>
      </c>
      <c r="C239" s="48" t="s">
        <v>253</v>
      </c>
      <c r="D239" s="4">
        <f t="shared" si="96"/>
        <v>7200</v>
      </c>
      <c r="E239" s="300" t="s">
        <v>232</v>
      </c>
      <c r="F239" s="301"/>
      <c r="G239" s="130"/>
      <c r="H239" s="106">
        <f t="shared" si="93"/>
        <v>6273</v>
      </c>
      <c r="I239" s="112">
        <f t="shared" si="94"/>
        <v>7200</v>
      </c>
      <c r="J239" s="153">
        <f t="shared" si="100"/>
        <v>5587</v>
      </c>
      <c r="L239" s="106">
        <f t="shared" si="97"/>
        <v>6774.84</v>
      </c>
      <c r="M239" s="112">
        <f t="shared" si="98"/>
        <v>7776.0000000000009</v>
      </c>
      <c r="N239" s="153">
        <f t="shared" si="99"/>
        <v>6033.96</v>
      </c>
      <c r="P239" s="75">
        <v>7035</v>
      </c>
      <c r="Q239" s="73">
        <v>7560</v>
      </c>
      <c r="R239" s="148">
        <v>6331.5</v>
      </c>
      <c r="S239" s="70"/>
      <c r="T239" s="151">
        <v>6273</v>
      </c>
      <c r="U239" s="109">
        <v>7200</v>
      </c>
      <c r="V239" s="244">
        <v>5587</v>
      </c>
    </row>
    <row r="240" spans="1:25" ht="17.25">
      <c r="A240" s="2" t="s">
        <v>238</v>
      </c>
      <c r="B240" s="40">
        <v>839</v>
      </c>
      <c r="C240" s="48" t="s">
        <v>254</v>
      </c>
      <c r="D240" s="4">
        <f t="shared" si="96"/>
        <v>7200</v>
      </c>
      <c r="E240" s="300" t="s">
        <v>232</v>
      </c>
      <c r="F240" s="301"/>
      <c r="G240" s="130"/>
      <c r="H240" s="106">
        <f t="shared" si="93"/>
        <v>6273</v>
      </c>
      <c r="I240" s="112">
        <f t="shared" si="94"/>
        <v>7200</v>
      </c>
      <c r="J240" s="153">
        <f t="shared" si="100"/>
        <v>5587</v>
      </c>
      <c r="L240" s="106">
        <f t="shared" si="97"/>
        <v>6774.84</v>
      </c>
      <c r="M240" s="112">
        <f t="shared" si="98"/>
        <v>7776.0000000000009</v>
      </c>
      <c r="N240" s="153">
        <f t="shared" si="99"/>
        <v>6033.96</v>
      </c>
      <c r="P240" s="75">
        <v>7035</v>
      </c>
      <c r="Q240" s="73">
        <v>7560</v>
      </c>
      <c r="R240" s="148">
        <v>6331.5</v>
      </c>
      <c r="S240" s="70"/>
      <c r="T240" s="75">
        <v>6273</v>
      </c>
      <c r="U240" s="109">
        <v>7200</v>
      </c>
      <c r="V240" s="244">
        <v>5587</v>
      </c>
    </row>
    <row r="241" spans="1:22" ht="17.25">
      <c r="A241" s="2"/>
      <c r="B241" s="40">
        <v>840</v>
      </c>
      <c r="C241" s="48" t="s">
        <v>255</v>
      </c>
      <c r="D241" s="4">
        <f t="shared" si="96"/>
        <v>7200</v>
      </c>
      <c r="E241" s="300" t="s">
        <v>232</v>
      </c>
      <c r="F241" s="301"/>
      <c r="G241" s="130"/>
      <c r="H241" s="106">
        <f t="shared" si="93"/>
        <v>6273</v>
      </c>
      <c r="I241" s="112">
        <f t="shared" si="94"/>
        <v>7200</v>
      </c>
      <c r="J241" s="153">
        <f t="shared" si="100"/>
        <v>5587</v>
      </c>
      <c r="L241" s="106">
        <f t="shared" si="97"/>
        <v>6774.84</v>
      </c>
      <c r="M241" s="112">
        <f t="shared" si="98"/>
        <v>7776.0000000000009</v>
      </c>
      <c r="N241" s="153">
        <f t="shared" si="99"/>
        <v>6033.96</v>
      </c>
      <c r="P241" s="75">
        <v>7035</v>
      </c>
      <c r="Q241" s="73">
        <v>7560</v>
      </c>
      <c r="R241" s="148">
        <v>6331.5</v>
      </c>
      <c r="S241" s="70"/>
      <c r="T241" s="151">
        <v>6273</v>
      </c>
      <c r="U241" s="109">
        <v>7200</v>
      </c>
      <c r="V241" s="244">
        <v>5587</v>
      </c>
    </row>
    <row r="242" spans="1:22" ht="17.25">
      <c r="A242" s="2"/>
      <c r="B242" s="40">
        <v>841</v>
      </c>
      <c r="C242" s="48" t="s">
        <v>256</v>
      </c>
      <c r="D242" s="4">
        <f t="shared" si="96"/>
        <v>7200</v>
      </c>
      <c r="E242" s="300" t="s">
        <v>232</v>
      </c>
      <c r="F242" s="301"/>
      <c r="G242" s="130"/>
      <c r="H242" s="106">
        <f t="shared" si="93"/>
        <v>6273</v>
      </c>
      <c r="I242" s="112">
        <f t="shared" si="94"/>
        <v>7200</v>
      </c>
      <c r="J242" s="153">
        <f t="shared" si="100"/>
        <v>5587</v>
      </c>
      <c r="L242" s="106">
        <f t="shared" si="97"/>
        <v>6774.84</v>
      </c>
      <c r="M242" s="112">
        <f t="shared" si="98"/>
        <v>7776.0000000000009</v>
      </c>
      <c r="N242" s="153">
        <f t="shared" si="99"/>
        <v>6033.96</v>
      </c>
      <c r="P242" s="75">
        <v>7035</v>
      </c>
      <c r="Q242" s="73">
        <v>7560</v>
      </c>
      <c r="R242" s="148">
        <v>6331.5</v>
      </c>
      <c r="S242" s="70"/>
      <c r="T242" s="75">
        <v>6273</v>
      </c>
      <c r="U242" s="109">
        <v>7200</v>
      </c>
      <c r="V242" s="244">
        <v>5587</v>
      </c>
    </row>
    <row r="243" spans="1:22" ht="17.25">
      <c r="A243" s="2"/>
      <c r="B243" s="40">
        <v>842</v>
      </c>
      <c r="C243" s="48" t="s">
        <v>257</v>
      </c>
      <c r="D243" s="4">
        <f t="shared" si="96"/>
        <v>7200</v>
      </c>
      <c r="E243" s="300" t="s">
        <v>232</v>
      </c>
      <c r="F243" s="301"/>
      <c r="G243" s="130"/>
      <c r="H243" s="106">
        <f t="shared" si="93"/>
        <v>6273</v>
      </c>
      <c r="I243" s="112">
        <f t="shared" si="94"/>
        <v>7200</v>
      </c>
      <c r="J243" s="153">
        <f t="shared" si="100"/>
        <v>5587</v>
      </c>
      <c r="L243" s="106">
        <f t="shared" si="97"/>
        <v>6774.84</v>
      </c>
      <c r="M243" s="112">
        <f t="shared" si="98"/>
        <v>7776.0000000000009</v>
      </c>
      <c r="N243" s="153">
        <f t="shared" si="99"/>
        <v>6033.96</v>
      </c>
      <c r="P243" s="75">
        <v>7035</v>
      </c>
      <c r="Q243" s="73">
        <v>7560</v>
      </c>
      <c r="R243" s="148">
        <v>6331.5</v>
      </c>
      <c r="S243" s="70"/>
      <c r="T243" s="151">
        <v>6273</v>
      </c>
      <c r="U243" s="109">
        <v>7200</v>
      </c>
      <c r="V243" s="244">
        <v>5587</v>
      </c>
    </row>
    <row r="244" spans="1:22" ht="17.25">
      <c r="A244" s="2"/>
      <c r="B244" s="40">
        <v>843</v>
      </c>
      <c r="C244" s="48" t="s">
        <v>258</v>
      </c>
      <c r="D244" s="4">
        <f t="shared" si="96"/>
        <v>7200</v>
      </c>
      <c r="E244" s="300" t="s">
        <v>232</v>
      </c>
      <c r="F244" s="301"/>
      <c r="G244" s="130"/>
      <c r="H244" s="106">
        <f t="shared" si="93"/>
        <v>6273</v>
      </c>
      <c r="I244" s="112">
        <f t="shared" si="94"/>
        <v>7200</v>
      </c>
      <c r="J244" s="153">
        <f t="shared" si="100"/>
        <v>5587</v>
      </c>
      <c r="L244" s="106">
        <f t="shared" si="97"/>
        <v>6774.84</v>
      </c>
      <c r="M244" s="112">
        <f t="shared" si="98"/>
        <v>7776.0000000000009</v>
      </c>
      <c r="N244" s="153">
        <f t="shared" si="99"/>
        <v>6033.96</v>
      </c>
      <c r="P244" s="75">
        <v>7035</v>
      </c>
      <c r="Q244" s="73">
        <v>7560</v>
      </c>
      <c r="R244" s="148">
        <v>6331.5</v>
      </c>
      <c r="S244" s="70"/>
      <c r="T244" s="75">
        <v>6273</v>
      </c>
      <c r="U244" s="109">
        <v>7200</v>
      </c>
      <c r="V244" s="244">
        <v>5587</v>
      </c>
    </row>
    <row r="245" spans="1:22" ht="17.25">
      <c r="A245" s="2"/>
      <c r="B245" s="40">
        <v>844</v>
      </c>
      <c r="C245" s="48" t="s">
        <v>259</v>
      </c>
      <c r="D245" s="4">
        <f t="shared" si="96"/>
        <v>7200</v>
      </c>
      <c r="E245" s="300" t="s">
        <v>232</v>
      </c>
      <c r="F245" s="301"/>
      <c r="G245" s="130"/>
      <c r="H245" s="106">
        <f t="shared" si="93"/>
        <v>6273</v>
      </c>
      <c r="I245" s="112">
        <f t="shared" si="94"/>
        <v>7200</v>
      </c>
      <c r="J245" s="153">
        <f t="shared" si="100"/>
        <v>5587</v>
      </c>
      <c r="L245" s="106">
        <f t="shared" si="97"/>
        <v>6774.84</v>
      </c>
      <c r="M245" s="112">
        <f t="shared" si="98"/>
        <v>7776.0000000000009</v>
      </c>
      <c r="N245" s="153">
        <f t="shared" si="99"/>
        <v>6033.96</v>
      </c>
      <c r="P245" s="75">
        <v>7035</v>
      </c>
      <c r="Q245" s="73">
        <v>7560</v>
      </c>
      <c r="R245" s="148">
        <v>6331.5</v>
      </c>
      <c r="S245" s="70"/>
      <c r="T245" s="151">
        <v>6273</v>
      </c>
      <c r="U245" s="109">
        <v>7200</v>
      </c>
      <c r="V245" s="244">
        <v>5587</v>
      </c>
    </row>
    <row r="246" spans="1:22" ht="17.25">
      <c r="A246" s="2"/>
      <c r="B246" s="40">
        <v>845</v>
      </c>
      <c r="C246" s="55" t="s">
        <v>260</v>
      </c>
      <c r="D246" s="4">
        <f t="shared" si="96"/>
        <v>7200</v>
      </c>
      <c r="E246" s="303" t="s">
        <v>232</v>
      </c>
      <c r="F246" s="304"/>
      <c r="G246" s="130"/>
      <c r="H246" s="106">
        <f t="shared" si="93"/>
        <v>6273</v>
      </c>
      <c r="I246" s="112">
        <f t="shared" si="94"/>
        <v>7200</v>
      </c>
      <c r="J246" s="153">
        <f t="shared" si="100"/>
        <v>5587</v>
      </c>
      <c r="L246" s="106">
        <f t="shared" si="97"/>
        <v>6774.84</v>
      </c>
      <c r="M246" s="112">
        <f t="shared" si="98"/>
        <v>7776.0000000000009</v>
      </c>
      <c r="N246" s="153">
        <f t="shared" si="99"/>
        <v>6033.96</v>
      </c>
      <c r="P246" s="75">
        <v>7035</v>
      </c>
      <c r="Q246" s="73">
        <v>7560</v>
      </c>
      <c r="R246" s="148">
        <v>6331.5</v>
      </c>
      <c r="S246" s="70"/>
      <c r="T246" s="75">
        <v>6273</v>
      </c>
      <c r="U246" s="109">
        <v>7200</v>
      </c>
      <c r="V246" s="244">
        <v>5587</v>
      </c>
    </row>
    <row r="247" spans="1:22" ht="17.25">
      <c r="A247" s="2"/>
      <c r="B247" s="40">
        <v>846</v>
      </c>
      <c r="C247" s="48" t="s">
        <v>233</v>
      </c>
      <c r="D247" s="4">
        <f t="shared" si="96"/>
        <v>1714</v>
      </c>
      <c r="E247" s="300" t="s">
        <v>232</v>
      </c>
      <c r="F247" s="301"/>
      <c r="G247" s="130"/>
      <c r="H247" s="106">
        <f t="shared" si="93"/>
        <v>1182</v>
      </c>
      <c r="I247" s="112">
        <f t="shared" si="94"/>
        <v>1714</v>
      </c>
      <c r="J247" s="153">
        <f t="shared" si="100"/>
        <v>1061</v>
      </c>
      <c r="L247" s="106">
        <f t="shared" si="97"/>
        <v>1276.5600000000002</v>
      </c>
      <c r="M247" s="112">
        <f t="shared" si="98"/>
        <v>1851.1200000000001</v>
      </c>
      <c r="N247" s="153">
        <f t="shared" si="99"/>
        <v>1145.8800000000001</v>
      </c>
      <c r="P247" s="75">
        <v>1260</v>
      </c>
      <c r="Q247" s="73">
        <v>1799.7</v>
      </c>
      <c r="R247" s="148">
        <v>1134</v>
      </c>
      <c r="S247" s="70"/>
      <c r="T247" s="115">
        <v>1182</v>
      </c>
      <c r="U247" s="109">
        <v>1714</v>
      </c>
      <c r="V247" s="244">
        <v>1061</v>
      </c>
    </row>
    <row r="248" spans="1:22" ht="17.25">
      <c r="A248" s="2"/>
      <c r="B248" s="2">
        <v>847</v>
      </c>
      <c r="C248" s="49" t="s">
        <v>234</v>
      </c>
      <c r="D248" s="4">
        <f t="shared" si="96"/>
        <v>600</v>
      </c>
      <c r="E248" s="305" t="s">
        <v>232</v>
      </c>
      <c r="F248" s="306"/>
      <c r="G248" s="226"/>
      <c r="H248" s="106">
        <f t="shared" ref="H248:H252" si="101">SUM(T248)</f>
        <v>455</v>
      </c>
      <c r="I248" s="112">
        <f t="shared" ref="I248:I252" si="102">SUM(U248)</f>
        <v>600</v>
      </c>
      <c r="J248" s="153">
        <f t="shared" si="100"/>
        <v>403</v>
      </c>
      <c r="K248" s="37"/>
      <c r="L248" s="106">
        <f t="shared" si="97"/>
        <v>491.40000000000003</v>
      </c>
      <c r="M248" s="112">
        <f t="shared" si="98"/>
        <v>648</v>
      </c>
      <c r="N248" s="153">
        <f t="shared" si="99"/>
        <v>435.24</v>
      </c>
      <c r="O248" s="2"/>
      <c r="P248" s="75">
        <v>525</v>
      </c>
      <c r="Q248" s="73">
        <v>630</v>
      </c>
      <c r="R248" s="148">
        <v>472.5</v>
      </c>
      <c r="S248" s="227"/>
      <c r="T248" s="75">
        <v>455</v>
      </c>
      <c r="U248" s="74">
        <v>600</v>
      </c>
      <c r="V248" s="242">
        <v>403</v>
      </c>
    </row>
    <row r="249" spans="1:22" ht="17.25">
      <c r="A249" s="2"/>
      <c r="B249" s="40">
        <v>848</v>
      </c>
      <c r="C249" s="48" t="s">
        <v>368</v>
      </c>
      <c r="D249" s="4">
        <f t="shared" si="96"/>
        <v>7200</v>
      </c>
      <c r="E249" s="300" t="s">
        <v>43</v>
      </c>
      <c r="F249" s="301"/>
      <c r="G249" s="130"/>
      <c r="H249" s="139">
        <f t="shared" si="101"/>
        <v>6250</v>
      </c>
      <c r="I249" s="140">
        <f t="shared" si="102"/>
        <v>7200</v>
      </c>
      <c r="J249" s="156">
        <f t="shared" si="100"/>
        <v>5626</v>
      </c>
      <c r="L249" s="139">
        <f t="shared" si="97"/>
        <v>6750</v>
      </c>
      <c r="M249" s="140">
        <f t="shared" si="98"/>
        <v>7776.0000000000009</v>
      </c>
      <c r="N249" s="156">
        <f t="shared" si="99"/>
        <v>6076.0800000000008</v>
      </c>
      <c r="P249" s="137">
        <v>6562</v>
      </c>
      <c r="Q249" s="76">
        <v>7560</v>
      </c>
      <c r="R249" s="149">
        <v>5907</v>
      </c>
      <c r="S249" s="70"/>
      <c r="T249" s="151">
        <v>6250</v>
      </c>
      <c r="U249" s="227">
        <v>7200</v>
      </c>
      <c r="V249" s="245">
        <v>5626</v>
      </c>
    </row>
    <row r="250" spans="1:22" ht="17.25">
      <c r="A250" s="2"/>
      <c r="B250" s="40">
        <v>849</v>
      </c>
      <c r="C250" s="48" t="s">
        <v>369</v>
      </c>
      <c r="D250" s="4">
        <f t="shared" si="96"/>
        <v>1714</v>
      </c>
      <c r="E250" s="305" t="s">
        <v>43</v>
      </c>
      <c r="F250" s="306"/>
      <c r="G250" s="130"/>
      <c r="H250" s="139">
        <f t="shared" si="101"/>
        <v>1050</v>
      </c>
      <c r="I250" s="140">
        <f t="shared" si="102"/>
        <v>1714</v>
      </c>
      <c r="J250" s="156">
        <f t="shared" si="100"/>
        <v>944</v>
      </c>
      <c r="L250" s="139">
        <f t="shared" si="97"/>
        <v>1134</v>
      </c>
      <c r="M250" s="140">
        <f t="shared" si="98"/>
        <v>1851.1200000000001</v>
      </c>
      <c r="N250" s="156">
        <f t="shared" si="99"/>
        <v>1019.5200000000001</v>
      </c>
      <c r="P250" s="137">
        <v>1102</v>
      </c>
      <c r="Q250" s="76">
        <v>1799</v>
      </c>
      <c r="R250" s="149">
        <v>991</v>
      </c>
      <c r="S250" s="70"/>
      <c r="T250" s="75">
        <v>1050</v>
      </c>
      <c r="U250" s="74">
        <v>1714</v>
      </c>
      <c r="V250" s="242">
        <v>944</v>
      </c>
    </row>
    <row r="251" spans="1:22" ht="17.25">
      <c r="A251" s="2"/>
      <c r="B251" s="40">
        <v>850</v>
      </c>
      <c r="C251" s="55" t="s">
        <v>330</v>
      </c>
      <c r="D251" s="4">
        <f t="shared" si="96"/>
        <v>8200</v>
      </c>
      <c r="E251" s="303" t="s">
        <v>232</v>
      </c>
      <c r="F251" s="304"/>
      <c r="G251" s="130"/>
      <c r="H251" s="139">
        <f t="shared" si="101"/>
        <v>6819</v>
      </c>
      <c r="I251" s="140">
        <f t="shared" si="102"/>
        <v>8200</v>
      </c>
      <c r="J251" s="156">
        <f t="shared" si="100"/>
        <v>6059</v>
      </c>
      <c r="L251" s="139">
        <f t="shared" ref="L251:N252" si="103">SUM(T251*1.08)</f>
        <v>7364.52</v>
      </c>
      <c r="M251" s="140">
        <f t="shared" si="103"/>
        <v>8856</v>
      </c>
      <c r="N251" s="156">
        <f t="shared" si="103"/>
        <v>6543.72</v>
      </c>
      <c r="P251" s="137">
        <v>7035</v>
      </c>
      <c r="Q251" s="76">
        <v>7560</v>
      </c>
      <c r="R251" s="149">
        <v>6331.5</v>
      </c>
      <c r="S251" s="70"/>
      <c r="T251" s="151">
        <v>6819</v>
      </c>
      <c r="U251" s="227">
        <v>8200</v>
      </c>
      <c r="V251" s="245">
        <v>6059</v>
      </c>
    </row>
    <row r="252" spans="1:22" ht="18" thickBot="1">
      <c r="A252" s="3"/>
      <c r="B252" s="3">
        <v>851</v>
      </c>
      <c r="C252" s="56" t="s">
        <v>331</v>
      </c>
      <c r="D252" s="100">
        <f t="shared" si="96"/>
        <v>8200</v>
      </c>
      <c r="E252" s="307" t="s">
        <v>232</v>
      </c>
      <c r="F252" s="308"/>
      <c r="G252" s="130"/>
      <c r="H252" s="139">
        <f t="shared" si="101"/>
        <v>6819</v>
      </c>
      <c r="I252" s="140">
        <f t="shared" si="102"/>
        <v>8200</v>
      </c>
      <c r="J252" s="156">
        <f t="shared" si="100"/>
        <v>6059</v>
      </c>
      <c r="L252" s="139">
        <f t="shared" si="103"/>
        <v>7364.52</v>
      </c>
      <c r="M252" s="140">
        <f t="shared" si="103"/>
        <v>8856</v>
      </c>
      <c r="N252" s="156">
        <f t="shared" si="103"/>
        <v>6543.72</v>
      </c>
      <c r="P252" s="137">
        <v>7035</v>
      </c>
      <c r="Q252" s="76">
        <v>7560</v>
      </c>
      <c r="R252" s="149">
        <v>6331.5</v>
      </c>
      <c r="S252" s="70"/>
      <c r="T252" s="75">
        <v>6819</v>
      </c>
      <c r="U252" s="74">
        <v>8200</v>
      </c>
      <c r="V252" s="242">
        <v>6059</v>
      </c>
    </row>
    <row r="253" spans="1:22" ht="17.25" customHeight="1">
      <c r="B253" s="297" t="s">
        <v>272</v>
      </c>
      <c r="C253" s="297"/>
      <c r="D253" s="299" t="s">
        <v>453</v>
      </c>
      <c r="E253" s="299"/>
      <c r="F253" s="299"/>
      <c r="G253" s="128"/>
      <c r="H253" s="128"/>
      <c r="I253" s="128"/>
      <c r="J253" s="128"/>
      <c r="K253" s="105"/>
      <c r="L253" s="105"/>
    </row>
    <row r="254" spans="1:22">
      <c r="B254" s="302"/>
      <c r="C254" s="302"/>
      <c r="D254" s="302"/>
    </row>
    <row r="255" spans="1:22" ht="15" thickBot="1">
      <c r="C255" t="s">
        <v>275</v>
      </c>
    </row>
    <row r="256" spans="1:22" ht="18" thickBot="1">
      <c r="A256" s="158"/>
      <c r="B256" s="158"/>
      <c r="C256" s="158" t="s">
        <v>278</v>
      </c>
      <c r="D256" s="225">
        <f>ROUNDDOWN(I256,0)</f>
        <v>1237</v>
      </c>
      <c r="E256" s="7" t="s">
        <v>12</v>
      </c>
      <c r="F256" s="160"/>
      <c r="H256" s="170">
        <f t="shared" ref="H256:J257" si="104">SUM(T256)</f>
        <v>1237</v>
      </c>
      <c r="I256" s="171">
        <f t="shared" si="104"/>
        <v>1237</v>
      </c>
      <c r="J256" s="172">
        <f t="shared" si="104"/>
        <v>1143</v>
      </c>
      <c r="L256" s="108">
        <v>1337.04</v>
      </c>
      <c r="M256" s="173">
        <v>1337.04</v>
      </c>
      <c r="N256" s="155">
        <v>1234.44</v>
      </c>
      <c r="P256" s="108">
        <v>1299.9000000000001</v>
      </c>
      <c r="Q256" s="173">
        <v>1299.9000000000001</v>
      </c>
      <c r="R256" s="155">
        <v>1200.1500000000001</v>
      </c>
      <c r="S256" s="70"/>
      <c r="T256" s="174">
        <v>1237</v>
      </c>
      <c r="U256" s="89">
        <v>1237</v>
      </c>
      <c r="V256" s="175">
        <v>1143</v>
      </c>
    </row>
    <row r="257" spans="1:22" ht="18" thickBot="1">
      <c r="A257" s="159"/>
      <c r="B257" s="159"/>
      <c r="C257" s="3" t="s">
        <v>277</v>
      </c>
      <c r="D257" s="100">
        <f>ROUNDDOWN(I257,0)</f>
        <v>1237</v>
      </c>
      <c r="E257" s="132" t="s">
        <v>12</v>
      </c>
      <c r="F257" s="59"/>
      <c r="H257" s="167">
        <f t="shared" si="104"/>
        <v>1237</v>
      </c>
      <c r="I257" s="168">
        <f t="shared" si="104"/>
        <v>1237</v>
      </c>
      <c r="J257" s="169">
        <f t="shared" si="104"/>
        <v>1143</v>
      </c>
      <c r="L257" s="141">
        <v>1337.04</v>
      </c>
      <c r="M257" s="142">
        <v>1337.04</v>
      </c>
      <c r="N257" s="154">
        <v>1234.44</v>
      </c>
      <c r="P257" s="141">
        <v>1299.9000000000001</v>
      </c>
      <c r="Q257" s="142">
        <v>1299.9000000000001</v>
      </c>
      <c r="R257" s="154">
        <v>1200.1500000000001</v>
      </c>
      <c r="S257" s="70"/>
      <c r="T257" s="138">
        <v>1237</v>
      </c>
      <c r="U257" s="81">
        <v>1237</v>
      </c>
      <c r="V257" s="152">
        <v>1143</v>
      </c>
    </row>
    <row r="258" spans="1:22" ht="17.25">
      <c r="B258" s="297"/>
      <c r="C258" s="297"/>
      <c r="D258" s="299" t="s">
        <v>453</v>
      </c>
      <c r="E258" s="299"/>
      <c r="F258" s="299"/>
      <c r="H258" s="162"/>
      <c r="I258" s="163"/>
      <c r="J258" s="164"/>
      <c r="L258" s="162"/>
      <c r="M258" s="163"/>
      <c r="N258" s="164"/>
      <c r="P258" s="162"/>
      <c r="Q258" s="163"/>
      <c r="R258" s="164"/>
      <c r="S258" s="70"/>
      <c r="T258" s="70"/>
      <c r="U258" s="165"/>
      <c r="V258" s="166"/>
    </row>
    <row r="259" spans="1:22" ht="17.25">
      <c r="D259"/>
      <c r="E259" s="161"/>
      <c r="H259" s="162"/>
      <c r="I259" s="163"/>
      <c r="J259" s="164"/>
      <c r="L259" s="162"/>
      <c r="M259" s="163"/>
      <c r="N259" s="164"/>
      <c r="P259" s="162"/>
      <c r="Q259" s="163"/>
      <c r="R259" s="164"/>
      <c r="S259" s="70"/>
      <c r="T259" s="70"/>
      <c r="U259" s="165"/>
      <c r="V259" s="166"/>
    </row>
    <row r="260" spans="1:22" ht="15" thickBot="1">
      <c r="C260" t="s">
        <v>276</v>
      </c>
    </row>
    <row r="261" spans="1:22" ht="17.25">
      <c r="A261" s="158"/>
      <c r="B261" s="158"/>
      <c r="C261" s="158" t="s">
        <v>273</v>
      </c>
      <c r="D261" s="99">
        <f>ROUNDDOWN(I261,0)</f>
        <v>1200</v>
      </c>
      <c r="E261" s="7" t="s">
        <v>12</v>
      </c>
      <c r="F261" s="160"/>
      <c r="H261" s="106">
        <f t="shared" ref="H261:J262" si="105">SUM(T261)</f>
        <v>1200</v>
      </c>
      <c r="I261" s="112">
        <f t="shared" si="105"/>
        <v>1200</v>
      </c>
      <c r="J261" s="153">
        <f t="shared" si="105"/>
        <v>1046</v>
      </c>
      <c r="L261" s="106">
        <v>1296</v>
      </c>
      <c r="M261" s="112">
        <v>1296</v>
      </c>
      <c r="N261" s="153">
        <v>1131.8399999999999</v>
      </c>
      <c r="P261" s="106">
        <v>1260</v>
      </c>
      <c r="Q261" s="112">
        <v>1260</v>
      </c>
      <c r="R261" s="153">
        <v>1100.4000000000001</v>
      </c>
      <c r="S261" s="70"/>
      <c r="T261" s="75">
        <v>1200</v>
      </c>
      <c r="U261" s="73">
        <v>1200</v>
      </c>
      <c r="V261" s="148">
        <v>1046</v>
      </c>
    </row>
    <row r="262" spans="1:22" ht="18" thickBot="1">
      <c r="A262" s="159"/>
      <c r="B262" s="159"/>
      <c r="C262" s="3" t="s">
        <v>274</v>
      </c>
      <c r="D262" s="100">
        <f>ROUNDDOWN(I262,0)</f>
        <v>955</v>
      </c>
      <c r="E262" s="132" t="s">
        <v>12</v>
      </c>
      <c r="F262" s="59"/>
      <c r="H262" s="141">
        <f t="shared" si="105"/>
        <v>955</v>
      </c>
      <c r="I262" s="142">
        <f t="shared" si="105"/>
        <v>955</v>
      </c>
      <c r="J262" s="154">
        <f t="shared" si="105"/>
        <v>800</v>
      </c>
      <c r="L262" s="141">
        <v>1029.24</v>
      </c>
      <c r="M262" s="142">
        <v>1029.24</v>
      </c>
      <c r="N262" s="154">
        <v>874.8</v>
      </c>
      <c r="P262" s="141">
        <v>1000.65</v>
      </c>
      <c r="Q262" s="142">
        <v>1000.65</v>
      </c>
      <c r="R262" s="154">
        <v>850.5</v>
      </c>
      <c r="S262" s="70"/>
      <c r="T262" s="146">
        <v>955</v>
      </c>
      <c r="U262" s="147">
        <v>955</v>
      </c>
      <c r="V262" s="88">
        <v>800</v>
      </c>
    </row>
    <row r="263" spans="1:22">
      <c r="B263" s="298"/>
      <c r="C263" s="298"/>
      <c r="D263" s="299" t="s">
        <v>453</v>
      </c>
      <c r="E263" s="299"/>
      <c r="F263" s="299"/>
    </row>
    <row r="65500" spans="4:4">
      <c r="D65500" s="1">
        <f>SUM(D1:D65499)</f>
        <v>2162137</v>
      </c>
    </row>
  </sheetData>
  <mergeCells count="29">
    <mergeCell ref="E232:F232"/>
    <mergeCell ref="E233:F233"/>
    <mergeCell ref="E234:F234"/>
    <mergeCell ref="E236:F236"/>
    <mergeCell ref="E231:F231"/>
    <mergeCell ref="E243:F243"/>
    <mergeCell ref="E238:F238"/>
    <mergeCell ref="E235:F235"/>
    <mergeCell ref="E244:F244"/>
    <mergeCell ref="E237:F237"/>
    <mergeCell ref="E239:F239"/>
    <mergeCell ref="E242:F242"/>
    <mergeCell ref="E240:F240"/>
    <mergeCell ref="E241:F241"/>
    <mergeCell ref="B258:C258"/>
    <mergeCell ref="B263:C263"/>
    <mergeCell ref="D258:F258"/>
    <mergeCell ref="D263:F263"/>
    <mergeCell ref="E245:F245"/>
    <mergeCell ref="B254:D254"/>
    <mergeCell ref="D253:F253"/>
    <mergeCell ref="E246:F246"/>
    <mergeCell ref="E247:F247"/>
    <mergeCell ref="B253:C253"/>
    <mergeCell ref="E248:F248"/>
    <mergeCell ref="E251:F251"/>
    <mergeCell ref="E252:F252"/>
    <mergeCell ref="E249:F249"/>
    <mergeCell ref="E250:F250"/>
  </mergeCells>
  <phoneticPr fontId="2"/>
  <pageMargins left="0.59055118110236227" right="0.59055118110236227" top="0.94488188976377963" bottom="0.98425196850393704" header="0.82677165354330717" footer="0.51181102362204722"/>
  <pageSetup paperSize="9" orientation="portrait"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1C049-23F8-4825-88C0-EFC7A277489C}">
  <dimension ref="A1:M68"/>
  <sheetViews>
    <sheetView tabSelected="1" topLeftCell="B22" zoomScaleNormal="100" workbookViewId="0">
      <selection activeCell="C51" sqref="C51"/>
    </sheetView>
  </sheetViews>
  <sheetFormatPr defaultColWidth="9" defaultRowHeight="17.25"/>
  <cols>
    <col min="1" max="1" width="1.625" style="10" hidden="1" customWidth="1"/>
    <col min="2" max="2" width="7.5" style="10" customWidth="1"/>
    <col min="3" max="3" width="37" style="10" bestFit="1" customWidth="1"/>
    <col min="4" max="4" width="13.625" style="14" customWidth="1"/>
    <col min="5" max="5" width="7.875" style="15" customWidth="1"/>
    <col min="6" max="6" width="13.25" style="10" bestFit="1" customWidth="1"/>
    <col min="7" max="7" width="11" style="10" customWidth="1"/>
    <col min="8" max="8" width="12.625" style="10" customWidth="1"/>
    <col min="9" max="9" width="3.375" style="10" hidden="1" customWidth="1"/>
    <col min="10" max="10" width="8" style="10" hidden="1" customWidth="1"/>
    <col min="11" max="16384" width="9" style="10"/>
  </cols>
  <sheetData>
    <row r="1" spans="1:8" ht="9" customHeight="1"/>
    <row r="2" spans="1:8" ht="22.5" customHeight="1">
      <c r="C2" s="313" t="s">
        <v>457</v>
      </c>
      <c r="D2" s="313"/>
      <c r="E2" s="313"/>
      <c r="F2" s="313"/>
      <c r="G2" s="313"/>
      <c r="H2" s="284"/>
    </row>
    <row r="3" spans="1:8" ht="12.75" customHeight="1"/>
    <row r="4" spans="1:8" ht="21" customHeight="1">
      <c r="C4" s="13" t="s">
        <v>458</v>
      </c>
      <c r="E4" s="224"/>
      <c r="F4" s="314" t="s">
        <v>292</v>
      </c>
      <c r="G4" s="315"/>
      <c r="H4" s="12"/>
    </row>
    <row r="5" spans="1:8" ht="14.25" customHeight="1">
      <c r="C5" s="13"/>
      <c r="E5" s="224"/>
      <c r="F5" s="289"/>
      <c r="G5" s="289"/>
      <c r="H5" s="12"/>
    </row>
    <row r="6" spans="1:8" ht="9.75" customHeight="1">
      <c r="C6" s="13"/>
      <c r="E6" s="224"/>
      <c r="F6" s="289"/>
      <c r="G6" s="285"/>
      <c r="H6" s="12"/>
    </row>
    <row r="7" spans="1:8" ht="19.5" customHeight="1">
      <c r="A7" s="286"/>
      <c r="B7" s="286"/>
      <c r="C7" s="22" t="s">
        <v>459</v>
      </c>
    </row>
    <row r="8" spans="1:8" ht="19.5" customHeight="1">
      <c r="A8" s="286"/>
      <c r="B8" s="286"/>
      <c r="C8" s="22" t="s">
        <v>460</v>
      </c>
    </row>
    <row r="9" spans="1:8" ht="21" customHeight="1">
      <c r="C9" s="316" t="s">
        <v>461</v>
      </c>
      <c r="D9" s="316"/>
      <c r="E9" s="316"/>
      <c r="F9" s="316"/>
      <c r="G9" s="285"/>
      <c r="H9" s="287"/>
    </row>
    <row r="10" spans="1:8" ht="14.25" customHeight="1">
      <c r="D10" s="11"/>
      <c r="E10" s="11"/>
      <c r="F10" s="11"/>
      <c r="G10" s="11"/>
      <c r="H10" s="12"/>
    </row>
    <row r="11" spans="1:8" ht="18.75" customHeight="1">
      <c r="C11" s="295" t="s">
        <v>62</v>
      </c>
      <c r="D11" s="296"/>
      <c r="E11" s="11"/>
      <c r="F11" s="11"/>
      <c r="G11" s="11"/>
      <c r="H11" s="12"/>
    </row>
    <row r="12" spans="1:8" ht="29.25" customHeight="1">
      <c r="B12" s="16" t="s">
        <v>16</v>
      </c>
      <c r="C12" s="317"/>
      <c r="D12" s="318"/>
      <c r="E12" s="16" t="s">
        <v>18</v>
      </c>
      <c r="F12" s="319"/>
      <c r="G12" s="320"/>
      <c r="H12" s="12"/>
    </row>
    <row r="13" spans="1:8" ht="12.75" customHeight="1">
      <c r="C13" s="11"/>
      <c r="D13" s="11"/>
      <c r="E13" s="11"/>
      <c r="F13" s="11"/>
      <c r="G13" s="11"/>
      <c r="H13" s="12"/>
    </row>
    <row r="14" spans="1:8" ht="30" customHeight="1">
      <c r="B14" s="16" t="s">
        <v>17</v>
      </c>
      <c r="C14" s="311"/>
      <c r="D14" s="312"/>
      <c r="E14" s="16" t="s">
        <v>19</v>
      </c>
      <c r="F14" s="311"/>
      <c r="G14" s="312"/>
      <c r="H14" s="12"/>
    </row>
    <row r="15" spans="1:8" ht="17.25" customHeight="1" thickBot="1">
      <c r="C15" s="19"/>
      <c r="E15" s="20"/>
      <c r="F15" s="19"/>
      <c r="G15" s="19"/>
      <c r="H15" s="19"/>
    </row>
    <row r="16" spans="1:8" ht="24" customHeight="1" thickBot="1">
      <c r="C16" s="323" t="s">
        <v>370</v>
      </c>
      <c r="D16" s="324"/>
      <c r="E16" s="325">
        <f>SUM(F41:G41)</f>
        <v>0</v>
      </c>
      <c r="F16" s="326"/>
      <c r="G16" s="19"/>
      <c r="H16" s="19"/>
    </row>
    <row r="17" spans="1:13" ht="24" customHeight="1" thickBot="1">
      <c r="C17" s="327" t="s">
        <v>462</v>
      </c>
      <c r="D17" s="327"/>
      <c r="E17" s="327"/>
      <c r="F17" s="327"/>
      <c r="G17" s="327"/>
    </row>
    <row r="18" spans="1:13" s="22" customFormat="1" ht="19.5" customHeight="1" thickBot="1">
      <c r="A18" s="21"/>
      <c r="B18" s="217" t="s">
        <v>15</v>
      </c>
      <c r="C18" s="32" t="s">
        <v>31</v>
      </c>
      <c r="D18" s="341" t="s">
        <v>464</v>
      </c>
      <c r="E18" s="217" t="s">
        <v>454</v>
      </c>
      <c r="F18" s="288" t="s">
        <v>455</v>
      </c>
      <c r="G18" s="32" t="s">
        <v>463</v>
      </c>
      <c r="I18" s="228">
        <v>1</v>
      </c>
      <c r="J18" s="229" t="s">
        <v>371</v>
      </c>
    </row>
    <row r="19" spans="1:13" ht="22.5" customHeight="1">
      <c r="A19" s="23"/>
      <c r="B19" s="290"/>
      <c r="C19" s="57" t="str">
        <f>IF(B19="","",VLOOKUP(B19,台帳!$B$4:$C$252,2,FALSE))</f>
        <v/>
      </c>
      <c r="D19" s="29" t="str">
        <f>IF(B19="","",VLOOKUP(B19,台帳!$B$4:$D$252,3,FALSE))</f>
        <v/>
      </c>
      <c r="E19" s="291"/>
      <c r="F19" s="30" t="str">
        <f>IF(E19="","",D19*E19)</f>
        <v/>
      </c>
      <c r="G19" s="29"/>
      <c r="I19" s="228">
        <v>2</v>
      </c>
      <c r="J19" s="229" t="s">
        <v>372</v>
      </c>
    </row>
    <row r="20" spans="1:13" ht="21.75" customHeight="1">
      <c r="A20" s="23"/>
      <c r="B20" s="290"/>
      <c r="C20" s="57" t="str">
        <f>IF(B20="","",VLOOKUP(B20,台帳!$B$4:$C$252,2,FALSE))</f>
        <v/>
      </c>
      <c r="D20" s="29" t="str">
        <f>IF(B20="","",VLOOKUP(B20,台帳!$B$4:$D$252,3,FALSE))</f>
        <v/>
      </c>
      <c r="E20" s="291"/>
      <c r="F20" s="30" t="str">
        <f t="shared" ref="F20:F38" si="0">IF(E20="","",D20*E20)</f>
        <v/>
      </c>
      <c r="G20" s="29"/>
      <c r="I20" s="228">
        <v>3</v>
      </c>
      <c r="J20" s="229" t="s">
        <v>373</v>
      </c>
    </row>
    <row r="21" spans="1:13" ht="22.5" customHeight="1">
      <c r="A21" s="23"/>
      <c r="B21" s="290"/>
      <c r="C21" s="57" t="str">
        <f>IF(B21="","",VLOOKUP(B21,台帳!$B$4:$C$252,2,FALSE))</f>
        <v/>
      </c>
      <c r="D21" s="29" t="str">
        <f>IF(B21="","",VLOOKUP(B21,台帳!$B$4:$D$252,3,FALSE))</f>
        <v/>
      </c>
      <c r="E21" s="291"/>
      <c r="F21" s="30" t="str">
        <f t="shared" si="0"/>
        <v/>
      </c>
      <c r="G21" s="29"/>
      <c r="I21" s="228">
        <v>4</v>
      </c>
      <c r="J21" s="229" t="s">
        <v>374</v>
      </c>
    </row>
    <row r="22" spans="1:13" ht="22.5" customHeight="1">
      <c r="A22" s="23"/>
      <c r="B22" s="290"/>
      <c r="C22" s="57" t="str">
        <f>IF(B22="","",VLOOKUP(B22,台帳!$B$4:$C$252,2,FALSE))</f>
        <v/>
      </c>
      <c r="D22" s="29" t="str">
        <f>IF(B22="","",VLOOKUP(B22,台帳!$B$4:$D$252,3,FALSE))</f>
        <v/>
      </c>
      <c r="E22" s="291"/>
      <c r="F22" s="30" t="str">
        <f t="shared" si="0"/>
        <v/>
      </c>
      <c r="G22" s="29"/>
      <c r="I22" s="228">
        <v>5</v>
      </c>
      <c r="J22" s="229" t="s">
        <v>375</v>
      </c>
    </row>
    <row r="23" spans="1:13" ht="22.5" customHeight="1">
      <c r="A23" s="23"/>
      <c r="B23" s="290"/>
      <c r="C23" s="57" t="str">
        <f>IF(B23="","",VLOOKUP(B23,台帳!$B$4:$C$252,2,FALSE))</f>
        <v/>
      </c>
      <c r="D23" s="29" t="str">
        <f>IF(B23="","",VLOOKUP(B23,台帳!$B$4:$D$252,3,FALSE))</f>
        <v/>
      </c>
      <c r="E23" s="291"/>
      <c r="F23" s="30" t="str">
        <f t="shared" si="0"/>
        <v/>
      </c>
      <c r="G23" s="29"/>
      <c r="I23" s="228">
        <v>6</v>
      </c>
      <c r="J23" s="229" t="s">
        <v>376</v>
      </c>
    </row>
    <row r="24" spans="1:13" ht="22.5" customHeight="1">
      <c r="A24" s="23"/>
      <c r="B24" s="290"/>
      <c r="C24" s="57" t="str">
        <f>IF(B24="","",VLOOKUP(B24,台帳!$B$4:$C$252,2,FALSE))</f>
        <v/>
      </c>
      <c r="D24" s="29" t="str">
        <f>IF(B24="","",VLOOKUP(B24,台帳!$B$4:$D$252,3,FALSE))</f>
        <v/>
      </c>
      <c r="E24" s="291"/>
      <c r="F24" s="30" t="str">
        <f t="shared" si="0"/>
        <v/>
      </c>
      <c r="G24" s="29"/>
      <c r="I24" s="228">
        <v>7</v>
      </c>
      <c r="J24" s="229" t="s">
        <v>377</v>
      </c>
    </row>
    <row r="25" spans="1:13" ht="22.5" customHeight="1">
      <c r="A25" s="23"/>
      <c r="B25" s="290"/>
      <c r="C25" s="57" t="str">
        <f>IF(B25="","",VLOOKUP(B25,台帳!$B$4:$C$252,2,FALSE))</f>
        <v/>
      </c>
      <c r="D25" s="29" t="str">
        <f>IF(B25="","",VLOOKUP(B25,台帳!$B$4:$D$252,3,FALSE))</f>
        <v/>
      </c>
      <c r="E25" s="291"/>
      <c r="F25" s="30" t="str">
        <f t="shared" si="0"/>
        <v/>
      </c>
      <c r="G25" s="29"/>
      <c r="I25" s="228">
        <v>8</v>
      </c>
      <c r="J25" s="229" t="s">
        <v>378</v>
      </c>
    </row>
    <row r="26" spans="1:13" ht="22.5" customHeight="1">
      <c r="A26" s="23"/>
      <c r="B26" s="290"/>
      <c r="C26" s="57" t="str">
        <f>IF(B26="","",VLOOKUP(B26,台帳!$B$4:$C$252,2,FALSE))</f>
        <v/>
      </c>
      <c r="D26" s="29" t="str">
        <f>IF(B26="","",VLOOKUP(B26,台帳!$B$4:$D$252,3,FALSE))</f>
        <v/>
      </c>
      <c r="E26" s="291"/>
      <c r="F26" s="30" t="str">
        <f t="shared" si="0"/>
        <v/>
      </c>
      <c r="G26" s="29"/>
      <c r="I26" s="228">
        <v>9</v>
      </c>
      <c r="J26" s="229" t="s">
        <v>379</v>
      </c>
      <c r="M26" s="18"/>
    </row>
    <row r="27" spans="1:13" ht="22.5" customHeight="1">
      <c r="A27" s="23"/>
      <c r="B27" s="290"/>
      <c r="C27" s="57" t="str">
        <f>IF(B27="","",VLOOKUP(B27,台帳!$B$4:$C$252,2,FALSE))</f>
        <v/>
      </c>
      <c r="D27" s="29" t="str">
        <f>IF(B27="","",VLOOKUP(B27,台帳!$B$4:$D$252,3,FALSE))</f>
        <v/>
      </c>
      <c r="E27" s="291"/>
      <c r="F27" s="30" t="str">
        <f t="shared" si="0"/>
        <v/>
      </c>
      <c r="G27" s="29"/>
      <c r="I27" s="228">
        <v>10</v>
      </c>
      <c r="J27" s="229" t="s">
        <v>380</v>
      </c>
    </row>
    <row r="28" spans="1:13" ht="22.5" customHeight="1">
      <c r="A28" s="23"/>
      <c r="B28" s="290"/>
      <c r="C28" s="57" t="str">
        <f>IF(B28="","",VLOOKUP(B28,台帳!$B$4:$C$252,2,FALSE))</f>
        <v/>
      </c>
      <c r="D28" s="29" t="str">
        <f>IF(B28="","",VLOOKUP(B28,台帳!$B$4:$D$252,3,FALSE))</f>
        <v/>
      </c>
      <c r="E28" s="291"/>
      <c r="F28" s="30" t="str">
        <f t="shared" si="0"/>
        <v/>
      </c>
      <c r="G28" s="29"/>
      <c r="I28" s="228">
        <v>11</v>
      </c>
      <c r="J28" s="229" t="s">
        <v>381</v>
      </c>
    </row>
    <row r="29" spans="1:13" ht="22.5" customHeight="1">
      <c r="A29" s="23"/>
      <c r="B29" s="290"/>
      <c r="C29" s="57" t="str">
        <f>IF(B29="","",VLOOKUP(B29,台帳!$B$4:$C$252,2,FALSE))</f>
        <v/>
      </c>
      <c r="D29" s="29" t="str">
        <f>IF(B29="","",VLOOKUP(B29,台帳!$B$4:$D$252,3,FALSE))</f>
        <v/>
      </c>
      <c r="E29" s="291"/>
      <c r="F29" s="30" t="str">
        <f t="shared" si="0"/>
        <v/>
      </c>
      <c r="G29" s="29"/>
      <c r="I29" s="228">
        <v>12</v>
      </c>
      <c r="J29" s="229" t="s">
        <v>382</v>
      </c>
    </row>
    <row r="30" spans="1:13" ht="22.5" customHeight="1">
      <c r="A30" s="23"/>
      <c r="B30" s="290"/>
      <c r="C30" s="57" t="str">
        <f>IF(B30="","",VLOOKUP(B30,台帳!$B$4:$C$252,2,FALSE))</f>
        <v/>
      </c>
      <c r="D30" s="29" t="str">
        <f>IF(B30="","",VLOOKUP(B30,台帳!$B$4:$D$252,3,FALSE))</f>
        <v/>
      </c>
      <c r="E30" s="291"/>
      <c r="F30" s="30" t="str">
        <f t="shared" si="0"/>
        <v/>
      </c>
      <c r="G30" s="29"/>
      <c r="I30" s="228">
        <v>13</v>
      </c>
      <c r="J30" s="229" t="s">
        <v>383</v>
      </c>
    </row>
    <row r="31" spans="1:13" ht="22.5" customHeight="1">
      <c r="A31" s="23"/>
      <c r="B31" s="290"/>
      <c r="C31" s="57" t="str">
        <f>IF(B31="","",VLOOKUP(B31,台帳!$B$4:$C$252,2,FALSE))</f>
        <v/>
      </c>
      <c r="D31" s="29" t="str">
        <f>IF(B31="","",VLOOKUP(B31,台帳!$B$4:$D$252,3,FALSE))</f>
        <v/>
      </c>
      <c r="E31" s="291"/>
      <c r="F31" s="30" t="str">
        <f t="shared" si="0"/>
        <v/>
      </c>
      <c r="G31" s="29"/>
      <c r="I31" s="228">
        <v>14</v>
      </c>
      <c r="J31" s="229" t="s">
        <v>384</v>
      </c>
    </row>
    <row r="32" spans="1:13" ht="23.25" customHeight="1">
      <c r="A32" s="23"/>
      <c r="B32" s="290"/>
      <c r="C32" s="57" t="str">
        <f>IF(B32="","",VLOOKUP(B32,台帳!$B$4:$C$252,2,FALSE))</f>
        <v/>
      </c>
      <c r="D32" s="29" t="str">
        <f>IF(B32="","",VLOOKUP(B32,台帳!$B$4:$D$252,3,FALSE))</f>
        <v/>
      </c>
      <c r="E32" s="291"/>
      <c r="F32" s="30" t="str">
        <f t="shared" si="0"/>
        <v/>
      </c>
      <c r="G32" s="29"/>
      <c r="I32" s="228">
        <v>15</v>
      </c>
      <c r="J32" s="229" t="s">
        <v>385</v>
      </c>
    </row>
    <row r="33" spans="1:10" ht="23.25" customHeight="1">
      <c r="A33" s="23"/>
      <c r="B33" s="290"/>
      <c r="C33" s="57" t="str">
        <f>IF(B33="","",VLOOKUP(B33,台帳!$B$4:$C$252,2,FALSE))</f>
        <v/>
      </c>
      <c r="D33" s="29" t="str">
        <f>IF(B33="","",VLOOKUP(B33,台帳!$B$4:$D$252,3,FALSE))</f>
        <v/>
      </c>
      <c r="E33" s="291"/>
      <c r="F33" s="30" t="str">
        <f t="shared" si="0"/>
        <v/>
      </c>
      <c r="G33" s="29"/>
      <c r="I33" s="228">
        <v>16</v>
      </c>
      <c r="J33" s="229" t="s">
        <v>386</v>
      </c>
    </row>
    <row r="34" spans="1:10" ht="23.25" customHeight="1">
      <c r="A34" s="23"/>
      <c r="B34" s="290"/>
      <c r="C34" s="57" t="str">
        <f>IF(B34="","",VLOOKUP(B34,台帳!$B$4:$C$252,2,FALSE))</f>
        <v/>
      </c>
      <c r="D34" s="29" t="str">
        <f>IF(B34="","",VLOOKUP(B34,台帳!$B$4:$D$252,3,FALSE))</f>
        <v/>
      </c>
      <c r="E34" s="291"/>
      <c r="F34" s="30" t="str">
        <f t="shared" si="0"/>
        <v/>
      </c>
      <c r="G34" s="29"/>
      <c r="I34" s="228">
        <v>17</v>
      </c>
      <c r="J34" s="229" t="s">
        <v>387</v>
      </c>
    </row>
    <row r="35" spans="1:10" ht="22.5" customHeight="1">
      <c r="A35" s="23"/>
      <c r="B35" s="290"/>
      <c r="C35" s="57" t="str">
        <f>IF(B35="","",VLOOKUP(B35,台帳!$B$4:$C$252,2,FALSE))</f>
        <v/>
      </c>
      <c r="D35" s="29" t="str">
        <f>IF(B35="","",VLOOKUP(B35,台帳!$B$4:$D$252,3,FALSE))</f>
        <v/>
      </c>
      <c r="E35" s="291"/>
      <c r="F35" s="30" t="str">
        <f t="shared" si="0"/>
        <v/>
      </c>
      <c r="G35" s="29"/>
      <c r="I35" s="228">
        <v>18</v>
      </c>
      <c r="J35" s="229" t="s">
        <v>388</v>
      </c>
    </row>
    <row r="36" spans="1:10" ht="22.5" customHeight="1">
      <c r="A36" s="23"/>
      <c r="B36" s="290"/>
      <c r="C36" s="57" t="str">
        <f>IF(B36="","",VLOOKUP(B36,台帳!$B$4:$C$252,2,FALSE))</f>
        <v/>
      </c>
      <c r="D36" s="29" t="str">
        <f>IF(B36="","",VLOOKUP(B36,台帳!$B$4:$D$252,3,FALSE))</f>
        <v/>
      </c>
      <c r="E36" s="291"/>
      <c r="F36" s="30" t="str">
        <f t="shared" si="0"/>
        <v/>
      </c>
      <c r="G36" s="29"/>
      <c r="I36" s="228">
        <v>19</v>
      </c>
      <c r="J36" s="229" t="s">
        <v>389</v>
      </c>
    </row>
    <row r="37" spans="1:10" ht="22.5" customHeight="1">
      <c r="A37" s="23"/>
      <c r="B37" s="290"/>
      <c r="C37" s="57" t="str">
        <f>IF(B37="","",VLOOKUP(B37,台帳!$B$4:$C$252,2,FALSE))</f>
        <v/>
      </c>
      <c r="D37" s="29" t="str">
        <f>IF(B37="","",VLOOKUP(B37,台帳!$B$4:$D$252,3,FALSE))</f>
        <v/>
      </c>
      <c r="E37" s="291"/>
      <c r="F37" s="30" t="str">
        <f t="shared" si="0"/>
        <v/>
      </c>
      <c r="G37" s="29"/>
      <c r="I37" s="228">
        <v>20</v>
      </c>
      <c r="J37" s="229" t="s">
        <v>390</v>
      </c>
    </row>
    <row r="38" spans="1:10" ht="22.5" customHeight="1" thickBot="1">
      <c r="A38" s="23"/>
      <c r="B38" s="290"/>
      <c r="C38" s="57" t="str">
        <f>IF(B38="","",VLOOKUP(B38,台帳!$B$4:$C$252,2,FALSE))</f>
        <v/>
      </c>
      <c r="D38" s="29" t="str">
        <f>IF(B38="","",VLOOKUP(B38,台帳!$B$4:$D$252,3,FALSE))</f>
        <v/>
      </c>
      <c r="E38" s="292"/>
      <c r="F38" s="30" t="str">
        <f t="shared" si="0"/>
        <v/>
      </c>
      <c r="G38" s="31"/>
      <c r="I38" s="228">
        <v>21</v>
      </c>
      <c r="J38" s="229" t="s">
        <v>391</v>
      </c>
    </row>
    <row r="39" spans="1:10" ht="22.5" customHeight="1" thickBot="1">
      <c r="A39" s="23"/>
      <c r="B39" s="218"/>
      <c r="C39" s="219" t="str">
        <f>IF(B39="","",VLOOKUP(B39,#REF!,2,FALSE))</f>
        <v/>
      </c>
      <c r="D39" s="328" t="s">
        <v>348</v>
      </c>
      <c r="E39" s="329"/>
      <c r="F39" s="231">
        <f>SUM(F19:F38)</f>
        <v>0</v>
      </c>
      <c r="G39" s="231">
        <f>SUM(G19:G38)</f>
        <v>0</v>
      </c>
      <c r="I39" s="228">
        <v>22</v>
      </c>
      <c r="J39" s="229" t="s">
        <v>392</v>
      </c>
    </row>
    <row r="40" spans="1:10" ht="22.5" customHeight="1" thickBot="1">
      <c r="A40" s="23"/>
      <c r="B40" s="330"/>
      <c r="C40" s="330"/>
      <c r="D40" s="331" t="s">
        <v>349</v>
      </c>
      <c r="E40" s="332"/>
      <c r="F40" s="231">
        <f>ROUNDDOWN(SUM(F39*0.1),0)</f>
        <v>0</v>
      </c>
      <c r="G40" s="231">
        <f>ROUNDDOWN(SUM(G39*0.1),0)</f>
        <v>0</v>
      </c>
      <c r="I40" s="228">
        <v>23</v>
      </c>
      <c r="J40" s="229" t="s">
        <v>393</v>
      </c>
    </row>
    <row r="41" spans="1:10" ht="20.25" customHeight="1" thickBot="1">
      <c r="A41" s="23"/>
      <c r="B41" s="330"/>
      <c r="C41" s="330"/>
      <c r="D41" s="333" t="s">
        <v>32</v>
      </c>
      <c r="E41" s="334"/>
      <c r="F41" s="231">
        <f>SUM(F39+F40)</f>
        <v>0</v>
      </c>
      <c r="G41" s="231">
        <f>SUM(G39+G40)</f>
        <v>0</v>
      </c>
      <c r="H41" s="24"/>
      <c r="I41" s="228">
        <v>24</v>
      </c>
      <c r="J41" s="229" t="s">
        <v>394</v>
      </c>
    </row>
    <row r="42" spans="1:10" ht="19.5" customHeight="1">
      <c r="B42" s="335"/>
      <c r="C42" s="335"/>
      <c r="F42" s="17"/>
      <c r="I42" s="228">
        <v>27</v>
      </c>
      <c r="J42" s="229" t="s">
        <v>395</v>
      </c>
    </row>
    <row r="43" spans="1:10" ht="14.25">
      <c r="D43" s="336"/>
      <c r="E43" s="336"/>
      <c r="F43" s="336"/>
      <c r="G43" s="336"/>
      <c r="I43" s="228">
        <v>28</v>
      </c>
      <c r="J43" s="229" t="s">
        <v>396</v>
      </c>
    </row>
    <row r="44" spans="1:10" ht="14.25">
      <c r="B44" s="321"/>
      <c r="C44" s="321"/>
      <c r="D44" s="322"/>
      <c r="E44" s="322"/>
      <c r="F44" s="322"/>
      <c r="G44" s="322"/>
      <c r="I44" s="228">
        <v>29</v>
      </c>
      <c r="J44" s="229" t="s">
        <v>397</v>
      </c>
    </row>
    <row r="45" spans="1:10">
      <c r="B45" s="339"/>
      <c r="C45" s="321"/>
      <c r="I45" s="228">
        <v>30</v>
      </c>
      <c r="J45" s="229" t="s">
        <v>398</v>
      </c>
    </row>
    <row r="46" spans="1:10" ht="14.25">
      <c r="B46" s="216"/>
      <c r="C46" s="216"/>
      <c r="D46" s="322"/>
      <c r="E46" s="322"/>
      <c r="F46" s="322"/>
      <c r="I46" s="228">
        <v>31</v>
      </c>
      <c r="J46" s="229" t="s">
        <v>399</v>
      </c>
    </row>
    <row r="47" spans="1:10" ht="19.5" customHeight="1">
      <c r="B47" s="330"/>
      <c r="C47" s="330"/>
      <c r="D47" s="322"/>
      <c r="E47" s="322"/>
      <c r="F47" s="322"/>
      <c r="I47" s="228">
        <v>32</v>
      </c>
      <c r="J47" s="229" t="s">
        <v>400</v>
      </c>
    </row>
    <row r="48" spans="1:10" ht="19.5" customHeight="1">
      <c r="B48" s="330"/>
      <c r="C48" s="330"/>
      <c r="D48" s="322"/>
      <c r="E48" s="322"/>
      <c r="F48" s="322"/>
      <c r="I48" s="228">
        <v>33</v>
      </c>
      <c r="J48" s="230" t="s">
        <v>401</v>
      </c>
    </row>
    <row r="49" spans="2:10" ht="19.5" customHeight="1">
      <c r="B49" s="330"/>
      <c r="C49" s="330"/>
      <c r="D49" s="337"/>
      <c r="E49" s="337"/>
      <c r="F49" s="337"/>
      <c r="I49" s="228">
        <v>34</v>
      </c>
      <c r="J49" s="229" t="s">
        <v>402</v>
      </c>
    </row>
    <row r="50" spans="2:10" ht="19.5" customHeight="1">
      <c r="D50" s="338"/>
      <c r="E50" s="338"/>
      <c r="F50" s="338"/>
      <c r="I50" s="228">
        <v>35</v>
      </c>
      <c r="J50" s="229" t="s">
        <v>403</v>
      </c>
    </row>
    <row r="51" spans="2:10">
      <c r="I51" s="228">
        <v>36</v>
      </c>
      <c r="J51" s="229" t="s">
        <v>404</v>
      </c>
    </row>
    <row r="52" spans="2:10">
      <c r="I52" s="228">
        <v>37</v>
      </c>
      <c r="J52" s="229" t="s">
        <v>405</v>
      </c>
    </row>
    <row r="53" spans="2:10">
      <c r="I53" s="228">
        <v>38</v>
      </c>
      <c r="J53" s="229" t="s">
        <v>406</v>
      </c>
    </row>
    <row r="54" spans="2:10">
      <c r="I54" s="228">
        <v>39</v>
      </c>
      <c r="J54" s="229" t="s">
        <v>407</v>
      </c>
    </row>
    <row r="55" spans="2:10">
      <c r="I55" s="228">
        <v>40</v>
      </c>
      <c r="J55" s="229" t="s">
        <v>408</v>
      </c>
    </row>
    <row r="56" spans="2:10">
      <c r="I56" s="228">
        <v>41</v>
      </c>
      <c r="J56" s="229" t="s">
        <v>409</v>
      </c>
    </row>
    <row r="57" spans="2:10">
      <c r="I57" s="228">
        <v>42</v>
      </c>
      <c r="J57" s="229" t="s">
        <v>410</v>
      </c>
    </row>
    <row r="58" spans="2:10">
      <c r="I58" s="228">
        <v>43</v>
      </c>
      <c r="J58" s="229" t="s">
        <v>411</v>
      </c>
    </row>
    <row r="59" spans="2:10">
      <c r="I59" s="228">
        <v>44</v>
      </c>
      <c r="J59" s="229" t="s">
        <v>412</v>
      </c>
    </row>
    <row r="60" spans="2:10">
      <c r="I60" s="228">
        <v>45</v>
      </c>
      <c r="J60" s="229" t="s">
        <v>413</v>
      </c>
    </row>
    <row r="61" spans="2:10">
      <c r="I61" s="228">
        <v>46</v>
      </c>
      <c r="J61" s="229" t="s">
        <v>414</v>
      </c>
    </row>
    <row r="62" spans="2:10">
      <c r="I62" s="228">
        <v>47</v>
      </c>
      <c r="J62" s="229" t="s">
        <v>415</v>
      </c>
    </row>
    <row r="63" spans="2:10">
      <c r="I63" s="27">
        <v>46</v>
      </c>
      <c r="J63" s="9" t="s">
        <v>33</v>
      </c>
    </row>
    <row r="64" spans="2:10">
      <c r="I64" s="26">
        <v>47</v>
      </c>
      <c r="J64" s="9" t="s">
        <v>34</v>
      </c>
    </row>
    <row r="68" spans="6:6">
      <c r="F68" s="25"/>
    </row>
  </sheetData>
  <mergeCells count="28">
    <mergeCell ref="B49:C49"/>
    <mergeCell ref="D49:F49"/>
    <mergeCell ref="D50:F50"/>
    <mergeCell ref="B45:C45"/>
    <mergeCell ref="D46:F46"/>
    <mergeCell ref="B47:C47"/>
    <mergeCell ref="D47:F47"/>
    <mergeCell ref="B48:C48"/>
    <mergeCell ref="D48:F48"/>
    <mergeCell ref="B44:C44"/>
    <mergeCell ref="D44:G44"/>
    <mergeCell ref="C16:D16"/>
    <mergeCell ref="E16:F16"/>
    <mergeCell ref="C17:G17"/>
    <mergeCell ref="D39:E39"/>
    <mergeCell ref="B40:C40"/>
    <mergeCell ref="D40:E40"/>
    <mergeCell ref="B41:C41"/>
    <mergeCell ref="D41:E41"/>
    <mergeCell ref="B42:C42"/>
    <mergeCell ref="D43:G43"/>
    <mergeCell ref="C14:D14"/>
    <mergeCell ref="F14:G14"/>
    <mergeCell ref="C2:G2"/>
    <mergeCell ref="F4:G4"/>
    <mergeCell ref="C9:F9"/>
    <mergeCell ref="C12:D12"/>
    <mergeCell ref="F12:G12"/>
  </mergeCells>
  <phoneticPr fontId="2"/>
  <dataValidations count="1">
    <dataValidation type="list" allowBlank="1" showInputMessage="1" showErrorMessage="1" sqref="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JB9" xr:uid="{8C5492EF-DEE6-4601-A688-6F3D6A782D4B}">
      <formula1>$J$19:$J$63</formula1>
    </dataValidation>
  </dataValidations>
  <pageMargins left="0.63" right="0.53" top="0.38" bottom="0.67" header="0.83" footer="0.51200000000000001"/>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DA7D0-3BC8-423F-B81D-90831E432737}">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台帳</vt:lpstr>
      <vt:lpstr>注文書（非会員用）</vt:lpstr>
      <vt:lpstr>Sheet1</vt:lpstr>
      <vt:lpstr>台帳!Print_Area</vt:lpstr>
      <vt:lpstr>'注文書（非会員用）'!Print_Area</vt:lpstr>
      <vt:lpstr>台帳!Print_Titles</vt:lpstr>
      <vt:lpstr>'注文書（非会員用）'!Print_Titles</vt:lpstr>
    </vt:vector>
  </TitlesOfParts>
  <Company>全国警備業協会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全国警備業協会</dc:creator>
  <cp:lastModifiedBy>PC1</cp:lastModifiedBy>
  <cp:lastPrinted>2024-03-15T02:43:08Z</cp:lastPrinted>
  <dcterms:created xsi:type="dcterms:W3CDTF">2000-02-28T08:36:09Z</dcterms:created>
  <dcterms:modified xsi:type="dcterms:W3CDTF">2024-03-15T02:43:30Z</dcterms:modified>
</cp:coreProperties>
</file>